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0" windowWidth="17630" windowHeight="6840" activeTab="4"/>
  </bookViews>
  <sheets>
    <sheet name="Ind samp t test" sheetId="1" r:id="rId1"/>
    <sheet name="Mann-Whitney U" sheetId="2" r:id="rId2"/>
    <sheet name="Wilcoxin Test for Ind Samples" sheetId="3" r:id="rId3"/>
    <sheet name="Depend Samp t test" sheetId="4" r:id="rId4"/>
    <sheet name="Sign Test" sheetId="5" r:id="rId5"/>
  </sheets>
  <calcPr calcId="145621"/>
</workbook>
</file>

<file path=xl/calcChain.xml><?xml version="1.0" encoding="utf-8"?>
<calcChain xmlns="http://schemas.openxmlformats.org/spreadsheetml/2006/main">
  <c r="E25" i="5" l="1"/>
  <c r="D23" i="5"/>
  <c r="C23" i="5"/>
  <c r="E23" i="5" s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6" i="5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L14" i="4" s="1"/>
  <c r="I11" i="4"/>
  <c r="L15" i="4" l="1"/>
  <c r="L16" i="4" s="1"/>
  <c r="L13" i="4"/>
  <c r="O20" i="4" s="1"/>
  <c r="L20" i="3" l="1"/>
  <c r="L19" i="3"/>
  <c r="H18" i="2" l="1"/>
  <c r="H16" i="2"/>
  <c r="K20" i="2" s="1"/>
  <c r="E40" i="2"/>
  <c r="E39" i="2"/>
  <c r="H17" i="2" s="1"/>
  <c r="H15" i="2"/>
  <c r="H14" i="2"/>
  <c r="K19" i="2" l="1"/>
</calcChain>
</file>

<file path=xl/sharedStrings.xml><?xml version="1.0" encoding="utf-8"?>
<sst xmlns="http://schemas.openxmlformats.org/spreadsheetml/2006/main" count="222" uniqueCount="164">
  <si>
    <t>Control</t>
  </si>
  <si>
    <t>Threat</t>
  </si>
  <si>
    <t>F-Test Two-Sample for Variances</t>
  </si>
  <si>
    <t>Mean</t>
  </si>
  <si>
    <t>Variance</t>
  </si>
  <si>
    <t>Observations</t>
  </si>
  <si>
    <t>df</t>
  </si>
  <si>
    <t>F</t>
  </si>
  <si>
    <t>P(F&lt;=f) one-tail</t>
  </si>
  <si>
    <t>F Critical one-tail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</si>
  <si>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</si>
  <si>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</si>
  <si>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</si>
  <si>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</si>
  <si>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</si>
  <si>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</si>
  <si>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</si>
  <si>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</si>
  <si>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</si>
  <si>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</si>
  <si>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</si>
  <si>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</si>
  <si>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t-Test: Two-Sample Assuming Equal Variances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</si>
  <si>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</si>
  <si>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</si>
  <si>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</si>
  <si>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</si>
  <si>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</si>
  <si>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</si>
  <si>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</si>
  <si>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Table 1</t>
  </si>
  <si>
    <t>Math Scores</t>
  </si>
  <si>
    <t>Table 2</t>
  </si>
  <si>
    <t>Descriptive Statistics</t>
  </si>
  <si>
    <t>Rank</t>
  </si>
  <si>
    <t>N1 =</t>
  </si>
  <si>
    <t>N2 =</t>
  </si>
  <si>
    <t>N1(N1+1)/2 =</t>
  </si>
  <si>
    <t>Group</t>
  </si>
  <si>
    <t>Ordered</t>
  </si>
  <si>
    <t>Unordered</t>
  </si>
  <si>
    <t>SumIF(C10:C33,"=1",E10:E33) =</t>
  </si>
  <si>
    <t>SumRanks1 =</t>
  </si>
  <si>
    <t>Mann-Whitney U statistic computations</t>
  </si>
  <si>
    <t>SumIF(C10:C33,"=2",E10:E33) =</t>
  </si>
  <si>
    <t xml:space="preserve">Since the smaller value of U is above the Critical Value of U at </t>
  </si>
  <si>
    <t>U = N1*N2 + (N1(N2+1)/2 - SumRanks (N1 )=</t>
  </si>
  <si>
    <t>U = N1*N2 + (N1(N2+1)/2 - SumRanks (N2) =</t>
  </si>
  <si>
    <t>in Table 1</t>
  </si>
  <si>
    <t>The data are shown below</t>
  </si>
  <si>
    <t>My first step was to comput Descriptive Statistics. I used the</t>
  </si>
  <si>
    <t>ToolPac's Descriptive Statistics Procedure. The result is shown</t>
  </si>
  <si>
    <t>below in Table 2. Note a minimal set of descriptive statistics</t>
  </si>
  <si>
    <t xml:space="preserve">is highlighted. Other useful descriptive statistics might </t>
  </si>
  <si>
    <t>include the Standard Error (of the Mean), the Skewness, the</t>
  </si>
  <si>
    <t>Median and the Mode</t>
  </si>
  <si>
    <t>Table 3</t>
  </si>
  <si>
    <t>Since the variances (given in Table 2)</t>
  </si>
  <si>
    <t>appear unequal, I decided to test</t>
  </si>
  <si>
    <t>the null hypothesis that they are equal.</t>
  </si>
  <si>
    <t>Iused the ToolPac procedure, F-Test</t>
  </si>
  <si>
    <t>Two-Sample for Variances. The results</t>
  </si>
  <si>
    <t>are given in Table 3.</t>
  </si>
  <si>
    <t>The F-test  was not significant</t>
  </si>
  <si>
    <t>(p &gt; .05), therefor I could assume</t>
  </si>
  <si>
    <t xml:space="preserve">equal variances and compute a </t>
  </si>
  <si>
    <t>t Test.</t>
  </si>
  <si>
    <t>To compute the t Test, I used the ToolPac's t-Test: Two-</t>
  </si>
  <si>
    <t>Sample Assuming Equal Variances. The results are given below in Table 4.</t>
  </si>
  <si>
    <t>Table 4</t>
  </si>
  <si>
    <r>
      <t xml:space="preserve">A non-significant result was obtained,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(22) = .954;</t>
    </r>
  </si>
  <si>
    <r>
      <t>p</t>
    </r>
    <r>
      <rPr>
        <sz val="11"/>
        <color theme="1"/>
        <rFont val="Calibri"/>
        <family val="2"/>
        <scheme val="minor"/>
      </rPr>
      <t xml:space="preserve"> &gt; .05.</t>
    </r>
  </si>
  <si>
    <t>The data from the example are given in Table 1, Below.</t>
  </si>
  <si>
    <t>Here, I've put all the data from both groups in a single</t>
  </si>
  <si>
    <t>column (Col B) and added a group-identifyer variable</t>
  </si>
  <si>
    <t xml:space="preserve">(Col A). I then copied Cols. A&amp;B into Cols C&amp;D and </t>
  </si>
  <si>
    <t>sorted these two columns from low to high by Col D.</t>
  </si>
  <si>
    <t>Using Col D, I assigned ranks to all the scores ( in Col D)</t>
  </si>
  <si>
    <t>and recoreded the ranks in Col E.</t>
  </si>
  <si>
    <t>The ToolPac does not have a procedure for the</t>
  </si>
  <si>
    <t>Mann-Whitney test, so I had to program it in</t>
  </si>
  <si>
    <t>Mann-Whitney U Test</t>
  </si>
  <si>
    <t>Excel. Details are given in the Mann-Whitney U Test</t>
  </si>
  <si>
    <t>link:</t>
  </si>
  <si>
    <t>Additional computational details of the Mann-Whitney</t>
  </si>
  <si>
    <t>Subchapter 11a of Concepts and Applications.</t>
  </si>
  <si>
    <t>test can be found in:</t>
  </si>
  <si>
    <t>The computations are given in Table 2</t>
  </si>
  <si>
    <t>Using the table of critical values of U I obtained</t>
  </si>
  <si>
    <t xml:space="preserve">U-Crit  = </t>
  </si>
  <si>
    <t>Note, since N1 = N2, either W1 or W2 can be used</t>
  </si>
  <si>
    <t>I chose to use W1.</t>
  </si>
  <si>
    <t>ID</t>
  </si>
  <si>
    <t>Before</t>
  </si>
  <si>
    <t>After</t>
  </si>
  <si>
    <t>t-Test: Paired Two Sample for Means</t>
  </si>
  <si>
    <t>D</t>
  </si>
  <si>
    <t>Pearson Correlation</t>
  </si>
  <si>
    <r>
      <t>H</t>
    </r>
    <r>
      <rPr>
        <i/>
        <vertAlign val="subscript"/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: </t>
    </r>
    <r>
      <rPr>
        <i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(+) = </t>
    </r>
    <r>
      <rPr>
        <i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(–) or </t>
    </r>
    <r>
      <rPr>
        <i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(+) - </t>
    </r>
    <r>
      <rPr>
        <i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(–) = 0</t>
    </r>
  </si>
  <si>
    <t>In other words, that the probability of  "+" is equal to the probability of a "-"</t>
  </si>
  <si>
    <t>We will use the Binomial Calculator provided in Stat Trek.</t>
  </si>
  <si>
    <t>What we are given:</t>
  </si>
  <si>
    <t>This is a one-tail test,</t>
  </si>
  <si>
    <t>Independent Samples t-test (First Problem)</t>
  </si>
  <si>
    <t>Mann-Whitney U Test</t>
  </si>
  <si>
    <r>
      <t xml:space="preserve">alpha = .05, we </t>
    </r>
    <r>
      <rPr>
        <sz val="11"/>
        <color rgb="FFFF0000"/>
        <rFont val="Calibri"/>
        <family val="2"/>
        <scheme val="minor"/>
      </rPr>
      <t>RETAIN</t>
    </r>
    <r>
      <rPr>
        <sz val="11"/>
        <color theme="1"/>
        <rFont val="Calibri"/>
        <family val="2"/>
        <scheme val="minor"/>
      </rPr>
      <t xml:space="preserve"> the null hypothesis.</t>
    </r>
  </si>
  <si>
    <t>Wilcoxon Independent Samples Test</t>
  </si>
  <si>
    <t>The data for the Wilcoxon Test are given below</t>
  </si>
  <si>
    <t>in Table 1.</t>
  </si>
  <si>
    <t xml:space="preserve">H0: The populations from which the two samples are taken have identical median values. </t>
  </si>
  <si>
    <t>HERE</t>
  </si>
  <si>
    <t>A discussion of the Wilcoxon test for two independent samples can be found……</t>
  </si>
  <si>
    <t>Critical Values can be found</t>
  </si>
  <si>
    <t>The null hypothesis we want to test is:</t>
  </si>
  <si>
    <r>
      <t xml:space="preserve">To be accurate, I should say the two </t>
    </r>
    <r>
      <rPr>
        <i/>
        <sz val="12"/>
        <color rgb="FF7030A0"/>
        <rFont val="Calibri"/>
        <family val="2"/>
        <scheme val="minor"/>
      </rPr>
      <t>populations</t>
    </r>
    <r>
      <rPr>
        <sz val="11"/>
        <color theme="1"/>
        <rFont val="Calibri"/>
        <family val="2"/>
        <scheme val="minor"/>
      </rPr>
      <t xml:space="preserve"> have identical medians.</t>
    </r>
  </si>
  <si>
    <t>W1 =</t>
  </si>
  <si>
    <t>W2 =</t>
  </si>
  <si>
    <t>Student t test for dependent samples</t>
  </si>
  <si>
    <t>The data from the problem</t>
  </si>
  <si>
    <t>Diff Scores</t>
  </si>
  <si>
    <t>The data for the two-sample</t>
  </si>
  <si>
    <t>t-test are given in Table 1</t>
  </si>
  <si>
    <t>I used the ToolPak to compute the paired-sample</t>
  </si>
  <si>
    <t>t-test.</t>
  </si>
  <si>
    <r>
      <t xml:space="preserve">by subtracting the </t>
    </r>
    <r>
      <rPr>
        <i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score from the </t>
    </r>
    <r>
      <rPr>
        <i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score</t>
    </r>
  </si>
  <si>
    <t>I also computed difference scores (D, Table 3)</t>
  </si>
  <si>
    <r>
      <t xml:space="preserve">and then computed a </t>
    </r>
    <r>
      <rPr>
        <i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>-sample t-test.</t>
    </r>
  </si>
  <si>
    <t>Mean D =</t>
  </si>
  <si>
    <t>Std Dev D =</t>
  </si>
  <si>
    <t>Std Err =</t>
  </si>
  <si>
    <t>Variance D =</t>
  </si>
  <si>
    <t>Since the ToolPac doesn't have a</t>
  </si>
  <si>
    <t>one-sample t-test, I had to compute</t>
  </si>
  <si>
    <t>it. To do this I computed the following</t>
  </si>
  <si>
    <t>statistics:</t>
  </si>
  <si>
    <t>I then computed the one sample t-test</t>
  </si>
  <si>
    <t>t = (Mean D) / Std Err of D =</t>
  </si>
  <si>
    <t>as:</t>
  </si>
  <si>
    <t>which gave me the same results as shown</t>
  </si>
  <si>
    <t>in Table 2.</t>
  </si>
  <si>
    <t>probability and probability distributions.</t>
  </si>
  <si>
    <t>Sign Test Problem</t>
  </si>
  <si>
    <t>The data are given at left. For this problem,</t>
  </si>
  <si>
    <t>we want to test the following null hypothesis:</t>
  </si>
  <si>
    <t xml:space="preserve">One way to do this is to use the procedure given in the link: </t>
  </si>
  <si>
    <t>Sign Test </t>
  </si>
  <si>
    <t>link.</t>
  </si>
  <si>
    <t>We also can determine this using the Binomial Expansion, which Is covered in my paper on</t>
  </si>
  <si>
    <t>We can colclude that family therapy  treatment for anorexia</t>
  </si>
  <si>
    <t>was successful. The girls weight after therapy improved</t>
  </si>
  <si>
    <r>
      <t xml:space="preserve">(Mean weight gain = 11.4 lbs),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=4.18,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.001.</t>
    </r>
  </si>
  <si>
    <t xml:space="preserve">As in the previous example, </t>
  </si>
  <si>
    <t>we can colclude that family therapy  treatment for anorexia</t>
  </si>
  <si>
    <t>was successful. The girls weight after therapy improved.</t>
  </si>
  <si>
    <t>Medians</t>
  </si>
  <si>
    <t>Change</t>
  </si>
  <si>
    <t>Number or "+"s</t>
  </si>
  <si>
    <t>No. of successes, "+"s = 12</t>
  </si>
  <si>
    <t>No. of trials = 17</t>
  </si>
  <si>
    <t>Binomial probability of 12 successes in 17 trials = .047</t>
  </si>
  <si>
    <t>The exact probability of 12 "+"s is .047.</t>
  </si>
  <si>
    <t>For a two-tailed test, double the one-tail probability = .094</t>
  </si>
  <si>
    <r>
      <t xml:space="preserve">The Binomial probability of 12 </t>
    </r>
    <r>
      <rPr>
        <i/>
        <sz val="11"/>
        <color theme="1"/>
        <rFont val="Calibri"/>
        <family val="2"/>
        <scheme val="minor"/>
      </rPr>
      <t>or more</t>
    </r>
    <r>
      <rPr>
        <sz val="11"/>
        <color theme="1"/>
        <rFont val="Calibri"/>
        <family val="2"/>
        <scheme val="minor"/>
      </rPr>
      <t xml:space="preserve"> "+"s in 17 is .072</t>
    </r>
  </si>
  <si>
    <r>
      <t xml:space="preserve">(Median weight gain = 11.4 lbs), 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.047.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</si>
</sst>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9" formatCode="0.0000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Times New Roman"/>
      <family val="1"/>
    </font>
    <font>
      <i/>
      <vertAlign val="sub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0" fillId="0" borderId="0" xfId="0" applyNumberFormat="1" applyFill="1" applyBorder="1" applyAlignment="1"/>
    <xf numFmtId="164" fontId="0" fillId="0" borderId="5" xfId="0" applyNumberFormat="1" applyFill="1" applyBorder="1" applyAlignment="1"/>
    <xf numFmtId="164" fontId="0" fillId="0" borderId="1" xfId="0" applyNumberFormat="1" applyFill="1" applyBorder="1" applyAlignment="1"/>
    <xf numFmtId="164" fontId="0" fillId="0" borderId="5" xfId="0" applyNumberFormat="1" applyFill="1" applyBorder="1" applyAlignment="1">
      <alignment horizontal="left" indent="1"/>
    </xf>
    <xf numFmtId="164" fontId="0" fillId="0" borderId="0" xfId="0" applyNumberFormat="1"/>
    <xf numFmtId="164" fontId="1" fillId="0" borderId="3" xfId="0" applyNumberFormat="1" applyFont="1" applyFill="1" applyBorder="1" applyAlignment="1">
      <alignment horizontal="center"/>
    </xf>
    <xf numFmtId="0" fontId="0" fillId="0" borderId="2" xfId="0" applyBorder="1"/>
    <xf numFmtId="164" fontId="2" fillId="0" borderId="0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left" indent="1"/>
    </xf>
    <xf numFmtId="164" fontId="2" fillId="0" borderId="1" xfId="0" applyNumberFormat="1" applyFont="1" applyFill="1" applyBorder="1" applyAlignment="1"/>
    <xf numFmtId="164" fontId="2" fillId="0" borderId="6" xfId="0" applyNumberFormat="1" applyFont="1" applyFill="1" applyBorder="1" applyAlignment="1">
      <alignment horizontal="left" indent="1"/>
    </xf>
    <xf numFmtId="0" fontId="0" fillId="0" borderId="0" xfId="0" applyNumberFormat="1" applyFill="1" applyBorder="1" applyAlignment="1"/>
    <xf numFmtId="10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NumberFormat="1" applyFill="1" applyBorder="1" applyAlignment="1"/>
    <xf numFmtId="0" fontId="0" fillId="0" borderId="7" xfId="0" applyFill="1" applyBorder="1" applyAlignment="1"/>
    <xf numFmtId="10" fontId="0" fillId="0" borderId="7" xfId="0" applyNumberFormat="1" applyFill="1" applyBorder="1" applyAlignment="1"/>
    <xf numFmtId="1" fontId="0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 applyFill="1" applyBorder="1" applyAlignment="1"/>
    <xf numFmtId="0" fontId="3" fillId="0" borderId="0" xfId="0" applyFont="1"/>
    <xf numFmtId="0" fontId="1" fillId="0" borderId="0" xfId="0" applyFont="1"/>
    <xf numFmtId="0" fontId="4" fillId="0" borderId="0" xfId="1"/>
    <xf numFmtId="0" fontId="5" fillId="0" borderId="0" xfId="0" applyFont="1"/>
    <xf numFmtId="0" fontId="6" fillId="0" borderId="0" xfId="1" applyFont="1"/>
    <xf numFmtId="0" fontId="0" fillId="0" borderId="0" xfId="0" applyFont="1"/>
    <xf numFmtId="0" fontId="7" fillId="0" borderId="0" xfId="0" applyFont="1"/>
    <xf numFmtId="0" fontId="0" fillId="0" borderId="0" xfId="0" applyFont="1" applyFill="1" applyBorder="1"/>
    <xf numFmtId="1" fontId="0" fillId="0" borderId="0" xfId="0" applyNumberFormat="1" applyFill="1" applyBorder="1" applyAlignment="1"/>
    <xf numFmtId="0" fontId="3" fillId="0" borderId="7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164" fontId="11" fillId="0" borderId="0" xfId="0" applyNumberFormat="1" applyFont="1" applyFill="1" applyBorder="1" applyAlignment="1"/>
    <xf numFmtId="164" fontId="0" fillId="0" borderId="0" xfId="0" applyNumberFormat="1" applyAlignment="1">
      <alignment horizontal="left" indent="1"/>
    </xf>
    <xf numFmtId="169" fontId="0" fillId="0" borderId="0" xfId="0" applyNumberFormat="1"/>
    <xf numFmtId="164" fontId="0" fillId="0" borderId="0" xfId="0" applyNumberFormat="1" applyAlignment="1">
      <alignment horizontal="left" indent="2"/>
    </xf>
    <xf numFmtId="0" fontId="0" fillId="0" borderId="0" xfId="0" applyAlignment="1">
      <alignment horizontal="left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sn.appstate.edu/olson/stat_directory/Statistical%20procedures/Mann_Whitney%20U%20Test/Mann_Whitney_U.htm" TargetMode="External"/><Relationship Id="rId1" Type="http://schemas.openxmlformats.org/officeDocument/2006/relationships/hyperlink" Target="http://vassarstats.net/textbook/index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wlax.edu/faculty/baggett/Math_145/HANDOUTS/wilcoxon_rank_sum_table.pdf" TargetMode="External"/><Relationship Id="rId1" Type="http://schemas.openxmlformats.org/officeDocument/2006/relationships/hyperlink" Target="http://rmower.com/statistics/stat_lecture/13_4_Nonparametric_Wilcoxon_Rank_Sum_Test_Two_Independent_Samples_od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esn.appstate.edu/olson/stat_directory/Statistical%20procedures/Sign_test/sign_tes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workbookViewId="0">
      <selection activeCell="B9" sqref="B9"/>
    </sheetView>
  </sheetViews>
  <sheetFormatPr defaultRowHeight="14.5" x14ac:dyDescent="0.35"/>
  <cols>
    <col min="6" max="6" width="20.1796875" customWidth="1"/>
    <col min="7" max="7" width="8.6328125" customWidth="1"/>
    <col min="8" max="8" width="17.90625" customWidth="1"/>
    <col min="9" max="9" width="8.08984375" customWidth="1"/>
    <col min="11" max="11" width="14.08984375" customWidth="1"/>
  </cols>
  <sheetData>
    <row r="2" spans="1:13" ht="15.5" x14ac:dyDescent="0.35">
      <c r="A2" s="58" t="s">
        <v>103</v>
      </c>
    </row>
    <row r="4" spans="1:13" x14ac:dyDescent="0.35">
      <c r="B4" t="s">
        <v>49</v>
      </c>
      <c r="F4" t="s">
        <v>50</v>
      </c>
      <c r="K4" t="s">
        <v>57</v>
      </c>
    </row>
    <row r="5" spans="1:13" x14ac:dyDescent="0.35">
      <c r="B5" t="s">
        <v>48</v>
      </c>
      <c r="F5" t="s">
        <v>51</v>
      </c>
      <c r="K5" t="s">
        <v>58</v>
      </c>
    </row>
    <row r="6" spans="1:13" x14ac:dyDescent="0.35">
      <c r="F6" t="s">
        <v>52</v>
      </c>
      <c r="K6" t="s">
        <v>59</v>
      </c>
    </row>
    <row r="7" spans="1:13" x14ac:dyDescent="0.35">
      <c r="F7" t="s">
        <v>53</v>
      </c>
      <c r="K7" t="s">
        <v>60</v>
      </c>
    </row>
    <row r="8" spans="1:13" x14ac:dyDescent="0.35">
      <c r="F8" t="s">
        <v>54</v>
      </c>
      <c r="K8" t="s">
        <v>61</v>
      </c>
    </row>
    <row r="9" spans="1:13" x14ac:dyDescent="0.35">
      <c r="F9" t="s">
        <v>55</v>
      </c>
      <c r="K9" t="s">
        <v>62</v>
      </c>
    </row>
    <row r="11" spans="1:13" x14ac:dyDescent="0.35">
      <c r="B11" t="s">
        <v>30</v>
      </c>
      <c r="F11" t="s">
        <v>32</v>
      </c>
      <c r="K11" t="s">
        <v>56</v>
      </c>
    </row>
    <row r="12" spans="1:13" ht="15" thickBot="1" x14ac:dyDescent="0.4">
      <c r="B12" t="s">
        <v>31</v>
      </c>
      <c r="F12" t="s">
        <v>33</v>
      </c>
      <c r="K12" t="s">
        <v>2</v>
      </c>
    </row>
    <row r="13" spans="1:13" ht="15" thickBot="1" x14ac:dyDescent="0.4">
      <c r="B13" s="11" t="s">
        <v>0</v>
      </c>
      <c r="C13" s="11" t="s">
        <v>1</v>
      </c>
      <c r="F13" s="3" t="s">
        <v>0</v>
      </c>
      <c r="G13" s="3"/>
      <c r="H13" s="4" t="s">
        <v>1</v>
      </c>
      <c r="I13" s="3"/>
    </row>
    <row r="14" spans="1:13" x14ac:dyDescent="0.35">
      <c r="B14">
        <v>4</v>
      </c>
      <c r="C14">
        <v>7</v>
      </c>
      <c r="F14" s="5"/>
      <c r="G14" s="5"/>
      <c r="H14" s="6"/>
      <c r="I14" s="5"/>
      <c r="K14" s="3"/>
      <c r="L14" s="3" t="s">
        <v>0</v>
      </c>
      <c r="M14" s="3" t="s">
        <v>1</v>
      </c>
    </row>
    <row r="15" spans="1:13" x14ac:dyDescent="0.35">
      <c r="B15">
        <v>9</v>
      </c>
      <c r="C15">
        <v>8</v>
      </c>
      <c r="F15" s="12" t="s">
        <v>3</v>
      </c>
      <c r="G15" s="12">
        <v>8</v>
      </c>
      <c r="H15" s="13" t="s">
        <v>3</v>
      </c>
      <c r="I15" s="12">
        <v>6.583333333333333</v>
      </c>
      <c r="K15" s="1" t="s">
        <v>3</v>
      </c>
      <c r="L15" s="5">
        <v>8</v>
      </c>
      <c r="M15" s="5">
        <v>6.583333333333333</v>
      </c>
    </row>
    <row r="16" spans="1:13" x14ac:dyDescent="0.35">
      <c r="B16">
        <v>1</v>
      </c>
      <c r="C16">
        <v>7</v>
      </c>
      <c r="F16" s="5" t="s">
        <v>10</v>
      </c>
      <c r="G16" s="5">
        <v>1.1997474481714641</v>
      </c>
      <c r="H16" s="8" t="s">
        <v>10</v>
      </c>
      <c r="I16" s="5">
        <v>0.87436845895777926</v>
      </c>
      <c r="K16" s="1" t="s">
        <v>4</v>
      </c>
      <c r="L16" s="5">
        <v>17.272727272727273</v>
      </c>
      <c r="M16" s="5">
        <v>9.1742424242424203</v>
      </c>
    </row>
    <row r="17" spans="2:13" x14ac:dyDescent="0.35">
      <c r="B17">
        <v>2</v>
      </c>
      <c r="C17">
        <v>2</v>
      </c>
      <c r="F17" s="5" t="s">
        <v>11</v>
      </c>
      <c r="G17" s="5">
        <v>8.5</v>
      </c>
      <c r="H17" s="8" t="s">
        <v>11</v>
      </c>
      <c r="I17" s="5">
        <v>7</v>
      </c>
      <c r="K17" s="1" t="s">
        <v>5</v>
      </c>
      <c r="L17" s="1">
        <v>12</v>
      </c>
      <c r="M17" s="1">
        <v>12</v>
      </c>
    </row>
    <row r="18" spans="2:13" x14ac:dyDescent="0.35">
      <c r="B18">
        <v>8</v>
      </c>
      <c r="C18">
        <v>6</v>
      </c>
      <c r="F18" s="5" t="s">
        <v>12</v>
      </c>
      <c r="G18" s="5">
        <v>9</v>
      </c>
      <c r="H18" s="8" t="s">
        <v>12</v>
      </c>
      <c r="I18" s="5">
        <v>7</v>
      </c>
      <c r="K18" s="1" t="s">
        <v>6</v>
      </c>
      <c r="L18" s="1">
        <v>11</v>
      </c>
      <c r="M18" s="1">
        <v>11</v>
      </c>
    </row>
    <row r="19" spans="2:13" x14ac:dyDescent="0.35">
      <c r="B19">
        <v>9</v>
      </c>
      <c r="C19">
        <v>9</v>
      </c>
      <c r="F19" s="12" t="s">
        <v>13</v>
      </c>
      <c r="G19" s="12">
        <v>4.1560470729681676</v>
      </c>
      <c r="H19" s="13" t="s">
        <v>13</v>
      </c>
      <c r="I19" s="12">
        <v>3.0289011909011525</v>
      </c>
      <c r="K19" s="1" t="s">
        <v>7</v>
      </c>
      <c r="L19" s="5">
        <v>1.8827415359207276</v>
      </c>
      <c r="M19" s="1"/>
    </row>
    <row r="20" spans="2:13" x14ac:dyDescent="0.35">
      <c r="B20">
        <v>13</v>
      </c>
      <c r="C20">
        <v>7</v>
      </c>
      <c r="F20" s="5" t="s">
        <v>14</v>
      </c>
      <c r="G20" s="5">
        <v>17.272727272727273</v>
      </c>
      <c r="H20" s="8" t="s">
        <v>14</v>
      </c>
      <c r="I20" s="5">
        <v>9.1742424242424203</v>
      </c>
      <c r="K20" s="1" t="s">
        <v>8</v>
      </c>
      <c r="L20" s="12">
        <v>0.1544468220461275</v>
      </c>
      <c r="M20" s="1"/>
    </row>
    <row r="21" spans="2:13" ht="15" thickBot="1" x14ac:dyDescent="0.4">
      <c r="B21">
        <v>12</v>
      </c>
      <c r="C21">
        <v>10</v>
      </c>
      <c r="F21" s="5" t="s">
        <v>15</v>
      </c>
      <c r="G21" s="5">
        <v>-1.0048494921514317</v>
      </c>
      <c r="H21" s="8" t="s">
        <v>15</v>
      </c>
      <c r="I21" s="5">
        <v>0.91087246619721274</v>
      </c>
      <c r="K21" s="2" t="s">
        <v>9</v>
      </c>
      <c r="L21" s="14">
        <v>2.8179304699530876</v>
      </c>
      <c r="M21" s="2"/>
    </row>
    <row r="22" spans="2:13" x14ac:dyDescent="0.35">
      <c r="B22">
        <v>13</v>
      </c>
      <c r="C22">
        <v>5</v>
      </c>
      <c r="F22" s="5" t="s">
        <v>16</v>
      </c>
      <c r="G22" s="5">
        <v>-0.38295498569311126</v>
      </c>
      <c r="H22" s="8" t="s">
        <v>16</v>
      </c>
      <c r="I22" s="5">
        <v>-1.1227373878292399</v>
      </c>
    </row>
    <row r="23" spans="2:13" x14ac:dyDescent="0.35">
      <c r="B23">
        <v>12</v>
      </c>
      <c r="C23">
        <v>0</v>
      </c>
      <c r="F23" s="5" t="s">
        <v>17</v>
      </c>
      <c r="G23" s="5">
        <v>12</v>
      </c>
      <c r="H23" s="8" t="s">
        <v>17</v>
      </c>
      <c r="I23" s="5">
        <v>10</v>
      </c>
    </row>
    <row r="24" spans="2:13" x14ac:dyDescent="0.35">
      <c r="B24">
        <v>7</v>
      </c>
      <c r="C24">
        <v>10</v>
      </c>
      <c r="F24" s="5" t="s">
        <v>18</v>
      </c>
      <c r="G24" s="5">
        <v>1</v>
      </c>
      <c r="H24" s="8" t="s">
        <v>18</v>
      </c>
      <c r="I24" s="5">
        <v>0</v>
      </c>
      <c r="K24" t="s">
        <v>63</v>
      </c>
    </row>
    <row r="25" spans="2:13" x14ac:dyDescent="0.35">
      <c r="B25">
        <v>6</v>
      </c>
      <c r="C25">
        <v>8</v>
      </c>
      <c r="F25" s="5" t="s">
        <v>19</v>
      </c>
      <c r="G25" s="5">
        <v>13</v>
      </c>
      <c r="H25" s="8" t="s">
        <v>19</v>
      </c>
      <c r="I25" s="5">
        <v>10</v>
      </c>
      <c r="K25" t="s">
        <v>64</v>
      </c>
    </row>
    <row r="26" spans="2:13" x14ac:dyDescent="0.35">
      <c r="F26" s="5" t="s">
        <v>20</v>
      </c>
      <c r="G26" s="5">
        <v>96</v>
      </c>
      <c r="H26" s="8" t="s">
        <v>20</v>
      </c>
      <c r="I26" s="5">
        <v>79</v>
      </c>
      <c r="K26" t="s">
        <v>65</v>
      </c>
    </row>
    <row r="27" spans="2:13" ht="15" thickBot="1" x14ac:dyDescent="0.4">
      <c r="F27" s="14" t="s">
        <v>21</v>
      </c>
      <c r="G27" s="14">
        <v>12</v>
      </c>
      <c r="H27" s="15" t="s">
        <v>21</v>
      </c>
      <c r="I27" s="14">
        <v>12</v>
      </c>
      <c r="K27" t="s">
        <v>66</v>
      </c>
    </row>
    <row r="30" spans="2:13" x14ac:dyDescent="0.35">
      <c r="F30" t="s">
        <v>67</v>
      </c>
    </row>
    <row r="31" spans="2:13" x14ac:dyDescent="0.35">
      <c r="F31" t="s">
        <v>68</v>
      </c>
    </row>
    <row r="33" spans="6:8" x14ac:dyDescent="0.35">
      <c r="F33" s="43" t="s">
        <v>69</v>
      </c>
    </row>
    <row r="34" spans="6:8" x14ac:dyDescent="0.35">
      <c r="F34" s="9" t="s">
        <v>22</v>
      </c>
      <c r="G34" s="9"/>
      <c r="H34" s="9"/>
    </row>
    <row r="35" spans="6:8" ht="15" thickBot="1" x14ac:dyDescent="0.4">
      <c r="F35" s="9"/>
      <c r="G35" s="9"/>
      <c r="H35" s="9"/>
    </row>
    <row r="36" spans="6:8" x14ac:dyDescent="0.35">
      <c r="F36" s="10"/>
      <c r="G36" s="10" t="s">
        <v>0</v>
      </c>
      <c r="H36" s="10" t="s">
        <v>1</v>
      </c>
    </row>
    <row r="37" spans="6:8" x14ac:dyDescent="0.35">
      <c r="F37" s="5" t="s">
        <v>3</v>
      </c>
      <c r="G37" s="5">
        <v>8</v>
      </c>
      <c r="H37" s="5">
        <v>6.583333333333333</v>
      </c>
    </row>
    <row r="38" spans="6:8" x14ac:dyDescent="0.35">
      <c r="F38" s="5" t="s">
        <v>4</v>
      </c>
      <c r="G38" s="5">
        <v>17.272727272727273</v>
      </c>
      <c r="H38" s="5">
        <v>9.1742424242424203</v>
      </c>
    </row>
    <row r="39" spans="6:8" x14ac:dyDescent="0.35">
      <c r="F39" s="5" t="s">
        <v>5</v>
      </c>
      <c r="G39" s="5">
        <v>12</v>
      </c>
      <c r="H39" s="5">
        <v>12</v>
      </c>
    </row>
    <row r="40" spans="6:8" x14ac:dyDescent="0.35">
      <c r="F40" s="5" t="s">
        <v>23</v>
      </c>
      <c r="G40" s="5">
        <v>13.223484848484846</v>
      </c>
      <c r="H40" s="5"/>
    </row>
    <row r="41" spans="6:8" x14ac:dyDescent="0.35">
      <c r="F41" s="5" t="s">
        <v>24</v>
      </c>
      <c r="G41" s="5">
        <v>0</v>
      </c>
      <c r="H41" s="5"/>
    </row>
    <row r="42" spans="6:8" x14ac:dyDescent="0.35">
      <c r="F42" s="12" t="s">
        <v>6</v>
      </c>
      <c r="G42" s="12">
        <v>22</v>
      </c>
      <c r="H42" s="5"/>
    </row>
    <row r="43" spans="6:8" x14ac:dyDescent="0.35">
      <c r="F43" s="12" t="s">
        <v>25</v>
      </c>
      <c r="G43" s="12">
        <v>0.95426795367619321</v>
      </c>
      <c r="H43" s="5"/>
    </row>
    <row r="44" spans="6:8" x14ac:dyDescent="0.35">
      <c r="F44" s="5" t="s">
        <v>26</v>
      </c>
      <c r="G44" s="5">
        <v>0.17515828075140516</v>
      </c>
      <c r="H44" s="5"/>
    </row>
    <row r="45" spans="6:8" x14ac:dyDescent="0.35">
      <c r="F45" s="5" t="s">
        <v>27</v>
      </c>
      <c r="G45" s="5">
        <v>1.7171443743802424</v>
      </c>
      <c r="H45" s="5"/>
    </row>
    <row r="46" spans="6:8" x14ac:dyDescent="0.35">
      <c r="F46" s="12" t="s">
        <v>28</v>
      </c>
      <c r="G46" s="12">
        <v>0.35031656150281032</v>
      </c>
      <c r="H46" s="5"/>
    </row>
    <row r="47" spans="6:8" ht="15" thickBot="1" x14ac:dyDescent="0.4">
      <c r="F47" s="7" t="s">
        <v>29</v>
      </c>
      <c r="G47" s="7">
        <v>2.0738730679040258</v>
      </c>
      <c r="H47" s="7"/>
    </row>
    <row r="49" spans="6:6" x14ac:dyDescent="0.35">
      <c r="F49" s="5" t="s">
        <v>70</v>
      </c>
    </row>
    <row r="50" spans="6:6" x14ac:dyDescent="0.35">
      <c r="F50" s="44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Q13" sqref="Q13"/>
    </sheetView>
  </sheetViews>
  <sheetFormatPr defaultRowHeight="14.5" x14ac:dyDescent="0.35"/>
  <cols>
    <col min="1" max="1" width="7.08984375" style="22" customWidth="1"/>
    <col min="2" max="2" width="11.6328125" style="22" customWidth="1"/>
    <col min="3" max="3" width="9" style="22" customWidth="1"/>
    <col min="4" max="4" width="11.1796875" style="22" customWidth="1"/>
    <col min="5" max="5" width="7" style="22" customWidth="1"/>
    <col min="7" max="7" width="11.81640625" customWidth="1"/>
    <col min="10" max="10" width="11" style="26" customWidth="1"/>
    <col min="11" max="11" width="5.90625" style="22" customWidth="1"/>
    <col min="12" max="12" width="9.81640625" customWidth="1"/>
  </cols>
  <sheetData>
    <row r="1" spans="1:14" ht="18.5" x14ac:dyDescent="0.45">
      <c r="A1" s="59" t="s">
        <v>104</v>
      </c>
    </row>
    <row r="3" spans="1:14" x14ac:dyDescent="0.35">
      <c r="A3" s="57" t="s">
        <v>72</v>
      </c>
      <c r="B3" s="57"/>
      <c r="C3" s="57"/>
      <c r="D3" s="57"/>
      <c r="E3" s="57"/>
      <c r="G3" t="s">
        <v>79</v>
      </c>
      <c r="L3" s="45"/>
    </row>
    <row r="4" spans="1:14" x14ac:dyDescent="0.35">
      <c r="A4" s="57" t="s">
        <v>73</v>
      </c>
      <c r="B4" s="57"/>
      <c r="C4" s="57"/>
      <c r="D4" s="57"/>
      <c r="E4" s="57"/>
      <c r="G4" t="s">
        <v>80</v>
      </c>
    </row>
    <row r="5" spans="1:14" x14ac:dyDescent="0.35">
      <c r="A5" s="57" t="s">
        <v>74</v>
      </c>
      <c r="B5" s="57"/>
      <c r="C5" s="57"/>
      <c r="D5" s="57"/>
      <c r="E5" s="57"/>
      <c r="G5" t="s">
        <v>82</v>
      </c>
    </row>
    <row r="6" spans="1:14" x14ac:dyDescent="0.35">
      <c r="A6" s="57" t="s">
        <v>75</v>
      </c>
      <c r="B6" s="57"/>
      <c r="C6" s="57"/>
      <c r="D6" s="57"/>
      <c r="E6" s="57"/>
      <c r="G6" t="s">
        <v>83</v>
      </c>
      <c r="H6" s="45" t="s">
        <v>81</v>
      </c>
    </row>
    <row r="7" spans="1:14" x14ac:dyDescent="0.35">
      <c r="A7" s="57" t="s">
        <v>76</v>
      </c>
      <c r="B7" s="57"/>
      <c r="C7" s="57"/>
      <c r="D7" s="57"/>
      <c r="E7" s="57"/>
      <c r="G7" s="49" t="s">
        <v>84</v>
      </c>
      <c r="H7" s="46"/>
      <c r="I7" s="46"/>
      <c r="J7" s="46"/>
      <c r="K7" s="46"/>
      <c r="L7" s="46"/>
    </row>
    <row r="8" spans="1:14" x14ac:dyDescent="0.35">
      <c r="A8" s="57" t="s">
        <v>77</v>
      </c>
      <c r="B8" s="57"/>
      <c r="C8" s="57"/>
      <c r="D8" s="57"/>
      <c r="E8" s="57"/>
      <c r="G8" s="48" t="s">
        <v>86</v>
      </c>
      <c r="L8" s="46"/>
    </row>
    <row r="9" spans="1:14" x14ac:dyDescent="0.35">
      <c r="A9" s="57" t="s">
        <v>78</v>
      </c>
      <c r="B9" s="57"/>
      <c r="C9" s="57"/>
      <c r="D9" s="57"/>
      <c r="E9" s="57"/>
      <c r="G9" s="47" t="s">
        <v>85</v>
      </c>
      <c r="H9" s="46"/>
      <c r="I9" s="46"/>
      <c r="J9" s="46"/>
      <c r="K9" s="46"/>
    </row>
    <row r="10" spans="1:14" x14ac:dyDescent="0.35">
      <c r="A10" s="57"/>
      <c r="B10" s="57"/>
      <c r="C10" s="57"/>
      <c r="D10" s="57"/>
      <c r="E10" s="57"/>
      <c r="G10" s="50" t="s">
        <v>87</v>
      </c>
    </row>
    <row r="12" spans="1:14" x14ac:dyDescent="0.35">
      <c r="A12" s="52" t="s">
        <v>30</v>
      </c>
      <c r="B12" s="29"/>
      <c r="C12" s="29"/>
      <c r="D12" s="29"/>
      <c r="E12" s="29"/>
      <c r="G12" s="43" t="s">
        <v>32</v>
      </c>
    </row>
    <row r="13" spans="1:14" x14ac:dyDescent="0.35">
      <c r="A13" s="28"/>
      <c r="B13" s="28" t="s">
        <v>40</v>
      </c>
      <c r="C13" s="31"/>
      <c r="D13" s="28" t="s">
        <v>39</v>
      </c>
      <c r="E13" s="31"/>
      <c r="G13" s="11" t="s">
        <v>43</v>
      </c>
      <c r="H13" s="11"/>
      <c r="I13" s="11"/>
      <c r="J13" s="39"/>
      <c r="K13" s="30"/>
    </row>
    <row r="14" spans="1:14" x14ac:dyDescent="0.35">
      <c r="A14" s="29" t="s">
        <v>38</v>
      </c>
      <c r="B14" s="29" t="s">
        <v>31</v>
      </c>
      <c r="C14" s="32" t="s">
        <v>38</v>
      </c>
      <c r="D14" s="29" t="s">
        <v>31</v>
      </c>
      <c r="E14" s="32" t="s">
        <v>34</v>
      </c>
      <c r="F14" s="18"/>
      <c r="G14" t="s">
        <v>35</v>
      </c>
      <c r="H14" s="1">
        <f>COUNTIF(C15:C38,"=1")</f>
        <v>12</v>
      </c>
      <c r="I14" s="17"/>
      <c r="J14" s="25"/>
      <c r="K14" s="27"/>
      <c r="L14" s="27"/>
    </row>
    <row r="15" spans="1:14" x14ac:dyDescent="0.35">
      <c r="A15" s="22">
        <v>1</v>
      </c>
      <c r="B15" s="22">
        <v>4</v>
      </c>
      <c r="C15" s="33">
        <v>2</v>
      </c>
      <c r="D15" s="22">
        <v>0</v>
      </c>
      <c r="E15" s="33">
        <v>1</v>
      </c>
      <c r="F15" s="24"/>
      <c r="G15" s="16" t="s">
        <v>36</v>
      </c>
      <c r="H15" s="1">
        <f>COUNTIF(C15:C38,"=2")</f>
        <v>12</v>
      </c>
      <c r="I15" s="17"/>
      <c r="J15" s="25"/>
      <c r="K15" s="24"/>
      <c r="L15" s="27"/>
      <c r="M15" s="19"/>
      <c r="N15" s="22"/>
    </row>
    <row r="16" spans="1:14" x14ac:dyDescent="0.35">
      <c r="A16" s="22">
        <v>1</v>
      </c>
      <c r="B16" s="22">
        <v>9</v>
      </c>
      <c r="C16" s="33">
        <v>1</v>
      </c>
      <c r="D16" s="22">
        <v>1</v>
      </c>
      <c r="E16" s="33">
        <v>2</v>
      </c>
      <c r="F16" s="24"/>
      <c r="G16" s="16" t="s">
        <v>37</v>
      </c>
      <c r="H16" s="1">
        <f>H14*(H14+1)/2</f>
        <v>78</v>
      </c>
      <c r="I16" s="17"/>
      <c r="J16" s="16"/>
      <c r="K16" s="24"/>
      <c r="L16" s="27"/>
      <c r="M16" s="20"/>
      <c r="N16" s="22"/>
    </row>
    <row r="17" spans="1:14" x14ac:dyDescent="0.35">
      <c r="A17" s="22">
        <v>1</v>
      </c>
      <c r="B17" s="22">
        <v>1</v>
      </c>
      <c r="C17" s="33">
        <v>1</v>
      </c>
      <c r="D17" s="22">
        <v>2</v>
      </c>
      <c r="E17" s="33">
        <v>3.5</v>
      </c>
      <c r="F17" s="24"/>
      <c r="G17" s="16" t="s">
        <v>42</v>
      </c>
      <c r="H17" s="42">
        <f>E39</f>
        <v>166.5</v>
      </c>
      <c r="I17" s="23"/>
      <c r="J17" s="25"/>
      <c r="K17" s="24"/>
      <c r="L17" s="27"/>
    </row>
    <row r="18" spans="1:14" x14ac:dyDescent="0.35">
      <c r="A18" s="22">
        <v>1</v>
      </c>
      <c r="B18" s="22">
        <v>2</v>
      </c>
      <c r="C18" s="33">
        <v>2</v>
      </c>
      <c r="D18" s="22">
        <v>2</v>
      </c>
      <c r="E18" s="33">
        <v>3.5</v>
      </c>
      <c r="F18" s="24"/>
      <c r="G18" s="16" t="s">
        <v>42</v>
      </c>
      <c r="H18" s="42">
        <f>E40</f>
        <v>133.5</v>
      </c>
      <c r="I18" s="17"/>
      <c r="J18" s="25"/>
      <c r="K18" s="24"/>
      <c r="L18" s="27"/>
      <c r="M18" s="40"/>
    </row>
    <row r="19" spans="1:14" x14ac:dyDescent="0.35">
      <c r="A19" s="22">
        <v>1</v>
      </c>
      <c r="B19" s="22">
        <v>8</v>
      </c>
      <c r="C19" s="33">
        <v>1</v>
      </c>
      <c r="D19" s="22">
        <v>4</v>
      </c>
      <c r="E19" s="33">
        <v>5</v>
      </c>
      <c r="F19" s="24"/>
      <c r="G19" s="16" t="s">
        <v>46</v>
      </c>
      <c r="H19" s="1"/>
      <c r="I19" s="17"/>
      <c r="J19" s="25"/>
      <c r="K19" s="24">
        <f>H14*H15+H16-H17</f>
        <v>55.5</v>
      </c>
    </row>
    <row r="20" spans="1:14" x14ac:dyDescent="0.35">
      <c r="A20" s="22">
        <v>1</v>
      </c>
      <c r="B20" s="22">
        <v>9</v>
      </c>
      <c r="C20" s="33">
        <v>2</v>
      </c>
      <c r="D20" s="22">
        <v>5</v>
      </c>
      <c r="E20" s="33">
        <v>6</v>
      </c>
      <c r="F20" s="24"/>
      <c r="G20" s="34" t="s">
        <v>47</v>
      </c>
      <c r="H20" s="35"/>
      <c r="I20" s="36"/>
      <c r="J20" s="37"/>
      <c r="K20" s="38">
        <f>H14*H15+H16-H18</f>
        <v>88.5</v>
      </c>
      <c r="L20" s="27"/>
    </row>
    <row r="21" spans="1:14" x14ac:dyDescent="0.35">
      <c r="A21" s="22">
        <v>1</v>
      </c>
      <c r="B21" s="22">
        <v>13</v>
      </c>
      <c r="C21" s="33">
        <v>1</v>
      </c>
      <c r="D21" s="22">
        <v>6</v>
      </c>
      <c r="E21" s="33">
        <v>7.5</v>
      </c>
      <c r="F21" s="24"/>
      <c r="L21" s="27"/>
    </row>
    <row r="22" spans="1:14" x14ac:dyDescent="0.35">
      <c r="A22" s="22">
        <v>1</v>
      </c>
      <c r="B22" s="22">
        <v>12</v>
      </c>
      <c r="C22" s="33">
        <v>2</v>
      </c>
      <c r="D22" s="22">
        <v>6</v>
      </c>
      <c r="E22" s="33">
        <v>7.5</v>
      </c>
      <c r="F22" s="24"/>
      <c r="G22" s="16" t="s">
        <v>88</v>
      </c>
      <c r="H22" s="1"/>
      <c r="I22" s="17"/>
      <c r="J22" s="25"/>
      <c r="K22" s="24"/>
      <c r="L22" s="27"/>
    </row>
    <row r="23" spans="1:14" x14ac:dyDescent="0.35">
      <c r="A23" s="22">
        <v>1</v>
      </c>
      <c r="B23" s="22">
        <v>13</v>
      </c>
      <c r="C23" s="33">
        <v>1</v>
      </c>
      <c r="D23" s="22">
        <v>7</v>
      </c>
      <c r="E23" s="33">
        <v>10.5</v>
      </c>
      <c r="F23" s="24"/>
      <c r="G23" s="16"/>
      <c r="H23" s="1" t="s">
        <v>89</v>
      </c>
      <c r="I23" s="51">
        <v>37</v>
      </c>
      <c r="J23" s="41"/>
      <c r="K23" s="24"/>
      <c r="L23" s="27"/>
    </row>
    <row r="24" spans="1:14" x14ac:dyDescent="0.35">
      <c r="A24" s="22">
        <v>1</v>
      </c>
      <c r="B24" s="22">
        <v>12</v>
      </c>
      <c r="C24" s="33">
        <v>2</v>
      </c>
      <c r="D24" s="22">
        <v>7</v>
      </c>
      <c r="E24" s="33">
        <v>10.5</v>
      </c>
      <c r="F24" s="24"/>
      <c r="G24" s="16"/>
      <c r="H24" s="1"/>
      <c r="I24" s="17"/>
      <c r="J24" s="25"/>
      <c r="K24" s="24"/>
      <c r="L24" s="27"/>
      <c r="N24" s="22"/>
    </row>
    <row r="25" spans="1:14" x14ac:dyDescent="0.35">
      <c r="A25" s="22">
        <v>1</v>
      </c>
      <c r="B25" s="22">
        <v>7</v>
      </c>
      <c r="C25" s="33">
        <v>2</v>
      </c>
      <c r="D25" s="22">
        <v>7</v>
      </c>
      <c r="E25" s="33">
        <v>10.5</v>
      </c>
      <c r="F25" s="24"/>
      <c r="G25" s="16" t="s">
        <v>45</v>
      </c>
      <c r="H25" s="1"/>
      <c r="I25" s="17"/>
      <c r="J25" s="25"/>
      <c r="K25" s="24"/>
      <c r="L25" s="27"/>
      <c r="M25" s="21"/>
    </row>
    <row r="26" spans="1:14" x14ac:dyDescent="0.35">
      <c r="A26" s="22">
        <v>1</v>
      </c>
      <c r="B26" s="22">
        <v>6</v>
      </c>
      <c r="C26" s="33">
        <v>2</v>
      </c>
      <c r="D26" s="22">
        <v>7</v>
      </c>
      <c r="E26" s="33">
        <v>10.5</v>
      </c>
      <c r="F26" s="24"/>
      <c r="G26" s="16" t="s">
        <v>105</v>
      </c>
      <c r="H26" s="1"/>
      <c r="I26" s="17"/>
      <c r="J26" s="25"/>
      <c r="K26" s="24"/>
      <c r="L26" s="27"/>
      <c r="M26" s="21"/>
    </row>
    <row r="27" spans="1:14" x14ac:dyDescent="0.35">
      <c r="A27" s="22">
        <v>2</v>
      </c>
      <c r="B27" s="22">
        <v>7</v>
      </c>
      <c r="C27" s="33">
        <v>1</v>
      </c>
      <c r="D27" s="22">
        <v>8</v>
      </c>
      <c r="E27" s="33">
        <v>14</v>
      </c>
      <c r="F27" s="24"/>
    </row>
    <row r="28" spans="1:14" x14ac:dyDescent="0.35">
      <c r="A28" s="22">
        <v>2</v>
      </c>
      <c r="B28" s="22">
        <v>8</v>
      </c>
      <c r="C28" s="33">
        <v>2</v>
      </c>
      <c r="D28" s="22">
        <v>8</v>
      </c>
      <c r="E28" s="33">
        <v>14</v>
      </c>
      <c r="F28" s="24"/>
      <c r="G28" s="16"/>
      <c r="H28" s="1"/>
      <c r="I28" s="17"/>
      <c r="J28" s="25"/>
      <c r="L28" s="27"/>
    </row>
    <row r="29" spans="1:14" x14ac:dyDescent="0.35">
      <c r="A29" s="22">
        <v>2</v>
      </c>
      <c r="B29" s="22">
        <v>7</v>
      </c>
      <c r="C29" s="33">
        <v>2</v>
      </c>
      <c r="D29" s="22">
        <v>8</v>
      </c>
      <c r="E29" s="33">
        <v>14</v>
      </c>
      <c r="F29" s="24"/>
      <c r="G29" s="16"/>
      <c r="H29" s="1"/>
      <c r="I29" s="17"/>
      <c r="J29" s="25"/>
      <c r="L29" s="27"/>
      <c r="M29" s="21"/>
    </row>
    <row r="30" spans="1:14" x14ac:dyDescent="0.35">
      <c r="A30" s="22">
        <v>2</v>
      </c>
      <c r="B30" s="22">
        <v>2</v>
      </c>
      <c r="C30" s="33">
        <v>1</v>
      </c>
      <c r="D30" s="22">
        <v>9</v>
      </c>
      <c r="E30" s="33">
        <v>17</v>
      </c>
      <c r="F30" s="24"/>
      <c r="G30" s="16"/>
      <c r="H30" s="1"/>
      <c r="I30" s="17"/>
      <c r="J30" s="25"/>
      <c r="L30" s="27"/>
    </row>
    <row r="31" spans="1:14" x14ac:dyDescent="0.35">
      <c r="A31" s="22">
        <v>2</v>
      </c>
      <c r="B31" s="22">
        <v>6</v>
      </c>
      <c r="C31" s="33">
        <v>1</v>
      </c>
      <c r="D31" s="22">
        <v>9</v>
      </c>
      <c r="E31" s="33">
        <v>17</v>
      </c>
      <c r="F31" s="24"/>
      <c r="G31" s="16"/>
      <c r="H31" s="1"/>
      <c r="I31" s="17"/>
      <c r="J31" s="25"/>
      <c r="L31" s="27"/>
    </row>
    <row r="32" spans="1:14" x14ac:dyDescent="0.35">
      <c r="A32" s="22">
        <v>2</v>
      </c>
      <c r="B32" s="22">
        <v>9</v>
      </c>
      <c r="C32" s="33">
        <v>2</v>
      </c>
      <c r="D32" s="22">
        <v>9</v>
      </c>
      <c r="E32" s="33">
        <v>17</v>
      </c>
      <c r="F32" s="24"/>
      <c r="G32" s="16"/>
      <c r="H32" s="1"/>
      <c r="I32" s="17"/>
      <c r="J32" s="25"/>
      <c r="L32" s="27"/>
    </row>
    <row r="33" spans="1:12" x14ac:dyDescent="0.35">
      <c r="A33" s="22">
        <v>2</v>
      </c>
      <c r="B33" s="22">
        <v>7</v>
      </c>
      <c r="C33" s="33">
        <v>2</v>
      </c>
      <c r="D33" s="22">
        <v>10</v>
      </c>
      <c r="E33" s="33">
        <v>19.5</v>
      </c>
      <c r="F33" s="24"/>
      <c r="G33" s="16"/>
      <c r="H33" s="1"/>
      <c r="I33" s="17"/>
      <c r="J33" s="25"/>
      <c r="L33" s="27"/>
    </row>
    <row r="34" spans="1:12" x14ac:dyDescent="0.35">
      <c r="A34" s="22">
        <v>2</v>
      </c>
      <c r="B34" s="22">
        <v>10</v>
      </c>
      <c r="C34" s="33">
        <v>2</v>
      </c>
      <c r="D34" s="22">
        <v>10</v>
      </c>
      <c r="E34" s="33">
        <v>19.5</v>
      </c>
      <c r="F34" s="24"/>
      <c r="G34" s="16"/>
      <c r="H34" s="1"/>
      <c r="I34" s="17"/>
      <c r="J34" s="25"/>
      <c r="L34" s="27"/>
    </row>
    <row r="35" spans="1:12" x14ac:dyDescent="0.35">
      <c r="A35" s="22">
        <v>2</v>
      </c>
      <c r="B35" s="22">
        <v>5</v>
      </c>
      <c r="C35" s="33">
        <v>1</v>
      </c>
      <c r="D35" s="22">
        <v>12</v>
      </c>
      <c r="E35" s="33">
        <v>21.5</v>
      </c>
      <c r="F35" s="24"/>
      <c r="G35" s="16"/>
      <c r="H35" s="1"/>
      <c r="I35" s="17"/>
      <c r="J35" s="25"/>
      <c r="L35" s="27"/>
    </row>
    <row r="36" spans="1:12" x14ac:dyDescent="0.35">
      <c r="A36" s="22">
        <v>2</v>
      </c>
      <c r="B36" s="22">
        <v>0</v>
      </c>
      <c r="C36" s="33">
        <v>1</v>
      </c>
      <c r="D36" s="22">
        <v>12</v>
      </c>
      <c r="E36" s="33">
        <v>21.5</v>
      </c>
      <c r="F36" s="24"/>
      <c r="G36" s="16"/>
      <c r="H36" s="1"/>
      <c r="I36" s="17"/>
      <c r="J36" s="25"/>
      <c r="L36" s="27"/>
    </row>
    <row r="37" spans="1:12" x14ac:dyDescent="0.35">
      <c r="A37" s="22">
        <v>2</v>
      </c>
      <c r="B37" s="22">
        <v>10</v>
      </c>
      <c r="C37" s="33">
        <v>1</v>
      </c>
      <c r="D37" s="22">
        <v>13</v>
      </c>
      <c r="E37" s="33">
        <v>23.5</v>
      </c>
      <c r="F37" s="24"/>
      <c r="G37" s="16"/>
      <c r="H37" s="1"/>
      <c r="I37" s="17"/>
      <c r="J37" s="25"/>
      <c r="L37" s="27"/>
    </row>
    <row r="38" spans="1:12" x14ac:dyDescent="0.35">
      <c r="A38" s="29">
        <v>2</v>
      </c>
      <c r="B38" s="29">
        <v>8</v>
      </c>
      <c r="C38" s="32">
        <v>1</v>
      </c>
      <c r="D38" s="29">
        <v>13</v>
      </c>
      <c r="E38" s="32">
        <v>23.5</v>
      </c>
      <c r="F38" s="24"/>
      <c r="G38" s="16"/>
      <c r="H38" s="1"/>
      <c r="I38" s="17"/>
      <c r="J38" s="25"/>
      <c r="L38" s="27"/>
    </row>
    <row r="39" spans="1:12" x14ac:dyDescent="0.35">
      <c r="B39" s="56" t="s">
        <v>41</v>
      </c>
      <c r="C39" s="56"/>
      <c r="D39" s="56"/>
      <c r="E39" s="22">
        <f>SUMIF(C15:C38,"=1",E15:E38)</f>
        <v>166.5</v>
      </c>
    </row>
    <row r="40" spans="1:12" x14ac:dyDescent="0.35">
      <c r="B40" s="56" t="s">
        <v>44</v>
      </c>
      <c r="C40" s="56"/>
      <c r="D40" s="56"/>
      <c r="E40" s="22">
        <f>SUMIF(C15:C38,"=2",E15:E38)</f>
        <v>133.5</v>
      </c>
    </row>
  </sheetData>
  <mergeCells count="10">
    <mergeCell ref="B39:D39"/>
    <mergeCell ref="B40:D40"/>
    <mergeCell ref="A3:E3"/>
    <mergeCell ref="A6:E6"/>
    <mergeCell ref="A5:E5"/>
    <mergeCell ref="A4:E4"/>
    <mergeCell ref="A10:E10"/>
    <mergeCell ref="A9:E9"/>
    <mergeCell ref="A8:E8"/>
    <mergeCell ref="A7:E7"/>
  </mergeCells>
  <hyperlinks>
    <hyperlink ref="G9" r:id="rId1" display="http://vassarstats.net/textbook/index.html"/>
    <hyperlink ref="H6" r:id="rId2" display="http://www.lesn.appstate.edu/olson/stat_directory/Statistical procedures/Mann_Whitney U Test/Mann_Whitney_U.ht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/>
  </sheetViews>
  <sheetFormatPr defaultRowHeight="14.5" x14ac:dyDescent="0.35"/>
  <cols>
    <col min="2" max="2" width="10.81640625" customWidth="1"/>
    <col min="4" max="4" width="10.453125" customWidth="1"/>
  </cols>
  <sheetData>
    <row r="1" spans="1:15" ht="18.5" x14ac:dyDescent="0.45">
      <c r="A1" s="60" t="s">
        <v>106</v>
      </c>
    </row>
    <row r="2" spans="1:15" ht="18.5" x14ac:dyDescent="0.45">
      <c r="A2" s="60"/>
    </row>
    <row r="3" spans="1:15" x14ac:dyDescent="0.35">
      <c r="A3" s="48" t="s">
        <v>107</v>
      </c>
    </row>
    <row r="4" spans="1:15" x14ac:dyDescent="0.35">
      <c r="A4" s="48" t="s">
        <v>108</v>
      </c>
      <c r="B4" s="48"/>
      <c r="C4" s="48"/>
    </row>
    <row r="5" spans="1:15" x14ac:dyDescent="0.35">
      <c r="A5" s="48"/>
      <c r="B5" s="48"/>
      <c r="C5" s="48"/>
    </row>
    <row r="6" spans="1:15" x14ac:dyDescent="0.35">
      <c r="A6" s="48"/>
      <c r="B6" s="48"/>
      <c r="C6" s="48"/>
    </row>
    <row r="7" spans="1:15" x14ac:dyDescent="0.35">
      <c r="A7" s="48"/>
      <c r="B7" s="48"/>
      <c r="C7" s="48"/>
    </row>
    <row r="9" spans="1:15" x14ac:dyDescent="0.35">
      <c r="A9" s="52" t="s">
        <v>30</v>
      </c>
      <c r="B9" s="29"/>
      <c r="C9" s="29"/>
      <c r="D9" s="29"/>
      <c r="E9" s="29"/>
    </row>
    <row r="10" spans="1:15" x14ac:dyDescent="0.35">
      <c r="A10" s="28"/>
      <c r="B10" s="28" t="s">
        <v>40</v>
      </c>
      <c r="C10" s="31"/>
      <c r="D10" s="28" t="s">
        <v>39</v>
      </c>
      <c r="E10" s="31"/>
    </row>
    <row r="11" spans="1:15" x14ac:dyDescent="0.35">
      <c r="A11" s="29" t="s">
        <v>38</v>
      </c>
      <c r="B11" s="29" t="s">
        <v>31</v>
      </c>
      <c r="C11" s="32" t="s">
        <v>38</v>
      </c>
      <c r="D11" s="29" t="s">
        <v>31</v>
      </c>
      <c r="E11" s="32" t="s">
        <v>34</v>
      </c>
      <c r="G11" s="61" t="s">
        <v>113</v>
      </c>
    </row>
    <row r="12" spans="1:15" x14ac:dyDescent="0.35">
      <c r="A12" s="22">
        <v>1</v>
      </c>
      <c r="B12" s="22">
        <v>4</v>
      </c>
      <c r="C12" s="33">
        <v>2</v>
      </c>
      <c r="D12" s="22">
        <v>0</v>
      </c>
      <c r="E12" s="33">
        <v>1</v>
      </c>
      <c r="G12" t="s">
        <v>109</v>
      </c>
    </row>
    <row r="13" spans="1:15" ht="15.5" x14ac:dyDescent="0.35">
      <c r="A13" s="22">
        <v>1</v>
      </c>
      <c r="B13" s="22">
        <v>9</v>
      </c>
      <c r="C13" s="33">
        <v>1</v>
      </c>
      <c r="D13" s="22">
        <v>1</v>
      </c>
      <c r="E13" s="33">
        <v>2</v>
      </c>
      <c r="H13" t="s">
        <v>114</v>
      </c>
    </row>
    <row r="14" spans="1:15" x14ac:dyDescent="0.35">
      <c r="A14" s="22">
        <v>1</v>
      </c>
      <c r="B14" s="22">
        <v>1</v>
      </c>
      <c r="C14" s="33">
        <v>1</v>
      </c>
      <c r="D14" s="22">
        <v>2</v>
      </c>
      <c r="E14" s="33">
        <v>3.5</v>
      </c>
    </row>
    <row r="15" spans="1:15" x14ac:dyDescent="0.35">
      <c r="A15" s="22">
        <v>1</v>
      </c>
      <c r="B15" s="22">
        <v>2</v>
      </c>
      <c r="C15" s="33">
        <v>2</v>
      </c>
      <c r="D15" s="22">
        <v>2</v>
      </c>
      <c r="E15" s="33">
        <v>3.5</v>
      </c>
    </row>
    <row r="16" spans="1:15" x14ac:dyDescent="0.35">
      <c r="A16" s="22">
        <v>1</v>
      </c>
      <c r="B16" s="22">
        <v>8</v>
      </c>
      <c r="C16" s="33">
        <v>1</v>
      </c>
      <c r="D16" s="22">
        <v>4</v>
      </c>
      <c r="E16" s="33">
        <v>5</v>
      </c>
      <c r="G16" t="s">
        <v>111</v>
      </c>
      <c r="O16" s="45" t="s">
        <v>110</v>
      </c>
    </row>
    <row r="17" spans="1:15" x14ac:dyDescent="0.35">
      <c r="A17" s="22">
        <v>1</v>
      </c>
      <c r="B17" s="22">
        <v>9</v>
      </c>
      <c r="C17" s="33">
        <v>2</v>
      </c>
      <c r="D17" s="22">
        <v>5</v>
      </c>
      <c r="E17" s="33">
        <v>6</v>
      </c>
      <c r="G17" s="45"/>
      <c r="L17" t="s">
        <v>112</v>
      </c>
      <c r="O17" s="45" t="s">
        <v>110</v>
      </c>
    </row>
    <row r="18" spans="1:15" x14ac:dyDescent="0.35">
      <c r="A18" s="22">
        <v>1</v>
      </c>
      <c r="B18" s="22">
        <v>13</v>
      </c>
      <c r="C18" s="33">
        <v>1</v>
      </c>
      <c r="D18" s="22">
        <v>6</v>
      </c>
      <c r="E18" s="33">
        <v>7.5</v>
      </c>
    </row>
    <row r="19" spans="1:15" x14ac:dyDescent="0.35">
      <c r="A19" s="22">
        <v>1</v>
      </c>
      <c r="B19" s="22">
        <v>12</v>
      </c>
      <c r="C19" s="33">
        <v>2</v>
      </c>
      <c r="D19" s="22">
        <v>6</v>
      </c>
      <c r="E19" s="33">
        <v>7.5</v>
      </c>
      <c r="G19" s="45"/>
      <c r="H19" s="63" t="s">
        <v>115</v>
      </c>
      <c r="I19" s="65" t="s">
        <v>41</v>
      </c>
      <c r="J19" s="65"/>
      <c r="K19" s="65"/>
      <c r="L19" s="64">
        <f>SUMIF(C12:C35,"=1",E12:E35)</f>
        <v>166.5</v>
      </c>
    </row>
    <row r="20" spans="1:15" x14ac:dyDescent="0.35">
      <c r="A20" s="22">
        <v>1</v>
      </c>
      <c r="B20" s="22">
        <v>13</v>
      </c>
      <c r="C20" s="33">
        <v>1</v>
      </c>
      <c r="D20" s="22">
        <v>7</v>
      </c>
      <c r="E20" s="33">
        <v>10.5</v>
      </c>
      <c r="H20" s="63" t="s">
        <v>116</v>
      </c>
      <c r="I20" s="65" t="s">
        <v>44</v>
      </c>
      <c r="J20" s="65"/>
      <c r="K20" s="65"/>
      <c r="L20" s="64">
        <f>SUMIF(C12:C35,"=2",E12:E35)</f>
        <v>133.5</v>
      </c>
    </row>
    <row r="21" spans="1:15" x14ac:dyDescent="0.35">
      <c r="A21" s="22">
        <v>1</v>
      </c>
      <c r="B21" s="22">
        <v>12</v>
      </c>
      <c r="C21" s="33">
        <v>2</v>
      </c>
      <c r="D21" s="22">
        <v>7</v>
      </c>
      <c r="E21" s="33">
        <v>10.5</v>
      </c>
    </row>
    <row r="22" spans="1:15" x14ac:dyDescent="0.35">
      <c r="A22" s="22">
        <v>1</v>
      </c>
      <c r="B22" s="22">
        <v>7</v>
      </c>
      <c r="C22" s="33">
        <v>2</v>
      </c>
      <c r="D22" s="22">
        <v>7</v>
      </c>
      <c r="E22" s="33">
        <v>10.5</v>
      </c>
      <c r="G22" s="54"/>
      <c r="H22" s="54"/>
      <c r="I22" s="54"/>
      <c r="J22" s="54"/>
      <c r="K22" s="54"/>
    </row>
    <row r="23" spans="1:15" x14ac:dyDescent="0.35">
      <c r="A23" s="22">
        <v>1</v>
      </c>
      <c r="B23" s="22">
        <v>6</v>
      </c>
      <c r="C23" s="33">
        <v>2</v>
      </c>
      <c r="D23" s="22">
        <v>7</v>
      </c>
      <c r="E23" s="33">
        <v>10.5</v>
      </c>
      <c r="G23" s="62" t="s">
        <v>90</v>
      </c>
      <c r="H23" s="62"/>
      <c r="I23" s="62"/>
      <c r="J23" s="62"/>
      <c r="K23" s="62"/>
    </row>
    <row r="24" spans="1:15" x14ac:dyDescent="0.35">
      <c r="A24" s="22">
        <v>2</v>
      </c>
      <c r="B24" s="22">
        <v>7</v>
      </c>
      <c r="C24" s="33">
        <v>1</v>
      </c>
      <c r="D24" s="22">
        <v>8</v>
      </c>
      <c r="E24" s="33">
        <v>14</v>
      </c>
      <c r="G24" s="62" t="s">
        <v>91</v>
      </c>
      <c r="H24" s="62"/>
      <c r="I24" s="62"/>
      <c r="J24" s="62"/>
      <c r="K24" s="62"/>
    </row>
    <row r="25" spans="1:15" x14ac:dyDescent="0.35">
      <c r="A25" s="22">
        <v>2</v>
      </c>
      <c r="B25" s="22">
        <v>8</v>
      </c>
      <c r="C25" s="33">
        <v>2</v>
      </c>
      <c r="D25" s="22">
        <v>8</v>
      </c>
      <c r="E25" s="33">
        <v>14</v>
      </c>
    </row>
    <row r="26" spans="1:15" x14ac:dyDescent="0.35">
      <c r="A26" s="22">
        <v>2</v>
      </c>
      <c r="B26" s="22">
        <v>7</v>
      </c>
      <c r="C26" s="33">
        <v>2</v>
      </c>
      <c r="D26" s="22">
        <v>8</v>
      </c>
      <c r="E26" s="33">
        <v>14</v>
      </c>
    </row>
    <row r="27" spans="1:15" x14ac:dyDescent="0.35">
      <c r="A27" s="22">
        <v>2</v>
      </c>
      <c r="B27" s="22">
        <v>2</v>
      </c>
      <c r="C27" s="33">
        <v>1</v>
      </c>
      <c r="D27" s="22">
        <v>9</v>
      </c>
      <c r="E27" s="33">
        <v>17</v>
      </c>
    </row>
    <row r="28" spans="1:15" x14ac:dyDescent="0.35">
      <c r="A28" s="22">
        <v>2</v>
      </c>
      <c r="B28" s="22">
        <v>6</v>
      </c>
      <c r="C28" s="33">
        <v>1</v>
      </c>
      <c r="D28" s="22">
        <v>9</v>
      </c>
      <c r="E28" s="33">
        <v>17</v>
      </c>
    </row>
    <row r="29" spans="1:15" x14ac:dyDescent="0.35">
      <c r="A29" s="22">
        <v>2</v>
      </c>
      <c r="B29" s="22">
        <v>9</v>
      </c>
      <c r="C29" s="33">
        <v>2</v>
      </c>
      <c r="D29" s="22">
        <v>9</v>
      </c>
      <c r="E29" s="33">
        <v>17</v>
      </c>
    </row>
    <row r="30" spans="1:15" x14ac:dyDescent="0.35">
      <c r="A30" s="22">
        <v>2</v>
      </c>
      <c r="B30" s="22">
        <v>7</v>
      </c>
      <c r="C30" s="33">
        <v>2</v>
      </c>
      <c r="D30" s="22">
        <v>10</v>
      </c>
      <c r="E30" s="33">
        <v>19.5</v>
      </c>
    </row>
    <row r="31" spans="1:15" x14ac:dyDescent="0.35">
      <c r="A31" s="22">
        <v>2</v>
      </c>
      <c r="B31" s="22">
        <v>10</v>
      </c>
      <c r="C31" s="33">
        <v>2</v>
      </c>
      <c r="D31" s="22">
        <v>10</v>
      </c>
      <c r="E31" s="33">
        <v>19.5</v>
      </c>
    </row>
    <row r="32" spans="1:15" x14ac:dyDescent="0.35">
      <c r="A32" s="22">
        <v>2</v>
      </c>
      <c r="B32" s="22">
        <v>5</v>
      </c>
      <c r="C32" s="33">
        <v>1</v>
      </c>
      <c r="D32" s="22">
        <v>12</v>
      </c>
      <c r="E32" s="33">
        <v>21.5</v>
      </c>
    </row>
    <row r="33" spans="1:9" x14ac:dyDescent="0.35">
      <c r="A33" s="22">
        <v>2</v>
      </c>
      <c r="B33" s="22">
        <v>0</v>
      </c>
      <c r="C33" s="33">
        <v>1</v>
      </c>
      <c r="D33" s="22">
        <v>12</v>
      </c>
      <c r="E33" s="33">
        <v>21.5</v>
      </c>
    </row>
    <row r="34" spans="1:9" x14ac:dyDescent="0.35">
      <c r="A34" s="22">
        <v>2</v>
      </c>
      <c r="B34" s="22">
        <v>10</v>
      </c>
      <c r="C34" s="33">
        <v>1</v>
      </c>
      <c r="D34" s="22">
        <v>13</v>
      </c>
      <c r="E34" s="33">
        <v>23.5</v>
      </c>
    </row>
    <row r="35" spans="1:9" x14ac:dyDescent="0.35">
      <c r="A35" s="29">
        <v>2</v>
      </c>
      <c r="B35" s="29">
        <v>8</v>
      </c>
      <c r="C35" s="32">
        <v>1</v>
      </c>
      <c r="D35" s="29">
        <v>13</v>
      </c>
      <c r="E35" s="32">
        <v>23.5</v>
      </c>
    </row>
    <row r="36" spans="1:9" x14ac:dyDescent="0.35">
      <c r="A36" s="22"/>
    </row>
    <row r="37" spans="1:9" x14ac:dyDescent="0.35">
      <c r="A37" s="22"/>
    </row>
    <row r="39" spans="1:9" x14ac:dyDescent="0.35">
      <c r="A39" s="23"/>
      <c r="G39" s="23"/>
      <c r="H39" s="23"/>
      <c r="I39" s="23"/>
    </row>
    <row r="40" spans="1:9" x14ac:dyDescent="0.35">
      <c r="A40" s="23"/>
      <c r="G40" s="23"/>
      <c r="H40" s="23"/>
      <c r="I40" s="23"/>
    </row>
    <row r="41" spans="1:9" x14ac:dyDescent="0.35">
      <c r="A41" s="23"/>
      <c r="B41" s="23"/>
      <c r="C41" s="23"/>
      <c r="D41" s="23"/>
      <c r="E41" s="53"/>
      <c r="F41" s="23"/>
      <c r="G41" s="53"/>
      <c r="H41" s="23"/>
      <c r="I41" s="23"/>
    </row>
    <row r="42" spans="1:9" x14ac:dyDescent="0.35">
      <c r="A42" s="23"/>
      <c r="B42" s="23"/>
      <c r="C42" s="23"/>
      <c r="D42" s="23"/>
      <c r="E42" s="23"/>
      <c r="F42" s="23"/>
      <c r="G42" s="23"/>
      <c r="H42" s="23"/>
      <c r="I42" s="23"/>
    </row>
    <row r="43" spans="1:9" x14ac:dyDescent="0.35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3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35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3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35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35">
      <c r="A48" s="23"/>
      <c r="B48" s="23"/>
      <c r="C48" s="23"/>
      <c r="D48" s="23"/>
      <c r="E48" s="23"/>
      <c r="F48" s="23"/>
      <c r="G48" s="23"/>
      <c r="H48" s="23"/>
      <c r="I48" s="23"/>
    </row>
    <row r="49" spans="1:9" x14ac:dyDescent="0.35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35">
      <c r="A50" s="23"/>
      <c r="B50" s="23"/>
      <c r="C50" s="23"/>
      <c r="D50" s="23"/>
      <c r="E50" s="23"/>
      <c r="F50" s="23"/>
      <c r="G50" s="23"/>
      <c r="H50" s="23"/>
      <c r="I50" s="23"/>
    </row>
    <row r="51" spans="1:9" x14ac:dyDescent="0.35">
      <c r="A51" s="23"/>
      <c r="B51" s="23"/>
      <c r="C51" s="23"/>
      <c r="D51" s="23"/>
      <c r="E51" s="23"/>
      <c r="F51" s="23"/>
      <c r="G51" s="23"/>
      <c r="H51" s="23"/>
      <c r="I51" s="23"/>
    </row>
    <row r="52" spans="1:9" x14ac:dyDescent="0.35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35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35">
      <c r="A54" s="23"/>
      <c r="B54" s="23"/>
      <c r="C54" s="23"/>
      <c r="D54" s="23"/>
      <c r="E54" s="23"/>
      <c r="F54" s="23"/>
      <c r="G54" s="23"/>
      <c r="H54" s="23"/>
      <c r="I54" s="23"/>
    </row>
  </sheetData>
  <sortState ref="F44:F55">
    <sortCondition ref="F44"/>
  </sortState>
  <mergeCells count="2">
    <mergeCell ref="I19:K19"/>
    <mergeCell ref="I20:K20"/>
  </mergeCells>
  <hyperlinks>
    <hyperlink ref="O16" r:id="rId1"/>
    <hyperlink ref="O17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B10" workbookViewId="0">
      <selection activeCell="B10" sqref="B10:C26"/>
    </sheetView>
  </sheetViews>
  <sheetFormatPr defaultRowHeight="14.5" x14ac:dyDescent="0.35"/>
  <cols>
    <col min="5" max="5" width="30.453125" customWidth="1"/>
    <col min="10" max="10" width="3.81640625" customWidth="1"/>
    <col min="11" max="11" width="11.90625" customWidth="1"/>
    <col min="12" max="12" width="10.36328125" style="9" customWidth="1"/>
    <col min="13" max="14" width="8.7265625" style="9"/>
  </cols>
  <sheetData>
    <row r="2" spans="1:12" ht="18.5" x14ac:dyDescent="0.45">
      <c r="A2" s="60" t="s">
        <v>117</v>
      </c>
    </row>
    <row r="4" spans="1:12" x14ac:dyDescent="0.35">
      <c r="A4" t="s">
        <v>120</v>
      </c>
      <c r="E4" t="s">
        <v>122</v>
      </c>
      <c r="I4" t="s">
        <v>125</v>
      </c>
    </row>
    <row r="5" spans="1:12" x14ac:dyDescent="0.35">
      <c r="A5" t="s">
        <v>121</v>
      </c>
      <c r="E5" t="s">
        <v>123</v>
      </c>
      <c r="I5" t="s">
        <v>124</v>
      </c>
    </row>
    <row r="6" spans="1:12" x14ac:dyDescent="0.35">
      <c r="I6" t="s">
        <v>126</v>
      </c>
    </row>
    <row r="8" spans="1:12" x14ac:dyDescent="0.35">
      <c r="A8" s="23" t="s">
        <v>30</v>
      </c>
      <c r="B8" s="23"/>
      <c r="C8" s="23"/>
      <c r="E8" t="s">
        <v>32</v>
      </c>
      <c r="I8" t="s">
        <v>56</v>
      </c>
      <c r="K8" t="s">
        <v>131</v>
      </c>
    </row>
    <row r="9" spans="1:12" ht="15" thickBot="1" x14ac:dyDescent="0.4">
      <c r="A9" s="66" t="s">
        <v>118</v>
      </c>
      <c r="B9" s="66"/>
      <c r="C9" s="66"/>
      <c r="E9" t="s">
        <v>95</v>
      </c>
      <c r="I9" t="s">
        <v>119</v>
      </c>
      <c r="K9" t="s">
        <v>132</v>
      </c>
    </row>
    <row r="10" spans="1:12" x14ac:dyDescent="0.35">
      <c r="A10" s="68" t="s">
        <v>92</v>
      </c>
      <c r="B10" s="68" t="s">
        <v>93</v>
      </c>
      <c r="C10" s="68" t="s">
        <v>94</v>
      </c>
      <c r="E10" s="3"/>
      <c r="F10" s="3" t="s">
        <v>93</v>
      </c>
      <c r="G10" s="3" t="s">
        <v>94</v>
      </c>
      <c r="I10" s="67" t="s">
        <v>96</v>
      </c>
      <c r="K10" t="s">
        <v>133</v>
      </c>
    </row>
    <row r="11" spans="1:12" x14ac:dyDescent="0.35">
      <c r="A11">
        <v>1</v>
      </c>
      <c r="B11">
        <v>83.8</v>
      </c>
      <c r="C11">
        <v>95.2</v>
      </c>
      <c r="E11" s="1" t="s">
        <v>3</v>
      </c>
      <c r="F11" s="5">
        <v>83.229411764705887</v>
      </c>
      <c r="G11" s="5">
        <v>90.494117647058815</v>
      </c>
      <c r="I11">
        <f>B11-C11</f>
        <v>-11.400000000000006</v>
      </c>
      <c r="K11" t="s">
        <v>134</v>
      </c>
    </row>
    <row r="12" spans="1:12" x14ac:dyDescent="0.35">
      <c r="A12">
        <v>2</v>
      </c>
      <c r="B12">
        <v>83.3</v>
      </c>
      <c r="C12">
        <v>94.3</v>
      </c>
      <c r="E12" s="1" t="s">
        <v>4</v>
      </c>
      <c r="F12" s="5">
        <v>25.167205882352949</v>
      </c>
      <c r="G12" s="5">
        <v>72.024338235294096</v>
      </c>
      <c r="I12">
        <f t="shared" ref="I12:I27" si="0">B12-C12</f>
        <v>-11</v>
      </c>
    </row>
    <row r="13" spans="1:12" x14ac:dyDescent="0.35">
      <c r="A13">
        <v>3</v>
      </c>
      <c r="B13">
        <v>86</v>
      </c>
      <c r="C13">
        <v>91.5</v>
      </c>
      <c r="E13" s="1" t="s">
        <v>5</v>
      </c>
      <c r="F13" s="5">
        <v>17</v>
      </c>
      <c r="G13" s="5">
        <v>17</v>
      </c>
      <c r="I13">
        <f t="shared" si="0"/>
        <v>-5.5</v>
      </c>
      <c r="K13" t="s">
        <v>127</v>
      </c>
      <c r="L13" s="9">
        <f>AVERAGE(I11:I27)</f>
        <v>-7.264705882352942</v>
      </c>
    </row>
    <row r="14" spans="1:12" x14ac:dyDescent="0.35">
      <c r="A14">
        <v>4</v>
      </c>
      <c r="B14">
        <v>82.5</v>
      </c>
      <c r="C14">
        <v>91.9</v>
      </c>
      <c r="E14" s="1" t="s">
        <v>97</v>
      </c>
      <c r="F14" s="69">
        <v>0.53843341818768742</v>
      </c>
      <c r="G14" s="5"/>
      <c r="I14">
        <f t="shared" si="0"/>
        <v>-9.4000000000000057</v>
      </c>
      <c r="K14" t="s">
        <v>130</v>
      </c>
      <c r="L14" s="9">
        <f>VARA(I11:I27)</f>
        <v>51.343676470588228</v>
      </c>
    </row>
    <row r="15" spans="1:12" x14ac:dyDescent="0.35">
      <c r="A15">
        <v>5</v>
      </c>
      <c r="B15">
        <v>86.7</v>
      </c>
      <c r="C15">
        <v>100.3</v>
      </c>
      <c r="E15" s="1" t="s">
        <v>24</v>
      </c>
      <c r="F15" s="5">
        <v>0</v>
      </c>
      <c r="G15" s="5"/>
      <c r="I15">
        <f t="shared" si="0"/>
        <v>-13.599999999999994</v>
      </c>
      <c r="K15" t="s">
        <v>128</v>
      </c>
      <c r="L15" s="9">
        <f>STDEVA(I11:I27)</f>
        <v>7.1654501931552232</v>
      </c>
    </row>
    <row r="16" spans="1:12" x14ac:dyDescent="0.35">
      <c r="A16">
        <v>6</v>
      </c>
      <c r="B16">
        <v>79.599999999999994</v>
      </c>
      <c r="C16">
        <v>76.7</v>
      </c>
      <c r="E16" s="1" t="s">
        <v>6</v>
      </c>
      <c r="F16" s="5">
        <v>16</v>
      </c>
      <c r="G16" s="5"/>
      <c r="I16">
        <f t="shared" si="0"/>
        <v>2.8999999999999915</v>
      </c>
      <c r="K16" t="s">
        <v>129</v>
      </c>
      <c r="L16" s="9">
        <f>L15/SQRT(17)</f>
        <v>1.7378769412636148</v>
      </c>
    </row>
    <row r="17" spans="1:15" x14ac:dyDescent="0.35">
      <c r="A17">
        <v>7</v>
      </c>
      <c r="B17">
        <v>76.900000000000006</v>
      </c>
      <c r="C17">
        <v>76.7</v>
      </c>
      <c r="E17" s="1" t="s">
        <v>25</v>
      </c>
      <c r="F17" s="69">
        <v>-4.1802188117363226</v>
      </c>
      <c r="G17" s="5"/>
      <c r="I17">
        <f t="shared" si="0"/>
        <v>0.20000000000000284</v>
      </c>
      <c r="M17" s="70"/>
    </row>
    <row r="18" spans="1:15" x14ac:dyDescent="0.35">
      <c r="A18">
        <v>8</v>
      </c>
      <c r="B18">
        <v>94.2</v>
      </c>
      <c r="C18">
        <v>101.6</v>
      </c>
      <c r="E18" s="1" t="s">
        <v>26</v>
      </c>
      <c r="F18" s="5">
        <v>3.5357845729893706E-4</v>
      </c>
      <c r="G18" s="5"/>
      <c r="I18">
        <f t="shared" si="0"/>
        <v>-7.3999999999999915</v>
      </c>
      <c r="K18" t="s">
        <v>135</v>
      </c>
      <c r="M18" s="70"/>
    </row>
    <row r="19" spans="1:15" x14ac:dyDescent="0.35">
      <c r="A19">
        <v>9</v>
      </c>
      <c r="B19">
        <v>73.400000000000006</v>
      </c>
      <c r="C19">
        <v>94.9</v>
      </c>
      <c r="E19" s="1" t="s">
        <v>27</v>
      </c>
      <c r="F19" s="5">
        <v>1.7458836762762506</v>
      </c>
      <c r="G19" s="5"/>
      <c r="I19">
        <f t="shared" si="0"/>
        <v>-21.5</v>
      </c>
      <c r="K19" t="s">
        <v>137</v>
      </c>
    </row>
    <row r="20" spans="1:15" x14ac:dyDescent="0.35">
      <c r="A20">
        <v>10</v>
      </c>
      <c r="B20">
        <v>80.5</v>
      </c>
      <c r="C20">
        <v>75.2</v>
      </c>
      <c r="E20" s="1" t="s">
        <v>28</v>
      </c>
      <c r="F20" s="69">
        <v>7.0715691459787412E-4</v>
      </c>
      <c r="G20" s="5"/>
      <c r="I20">
        <f t="shared" si="0"/>
        <v>5.2999999999999972</v>
      </c>
      <c r="L20" s="72" t="s">
        <v>136</v>
      </c>
      <c r="O20">
        <f>L13/L16</f>
        <v>-4.1802188117363226</v>
      </c>
    </row>
    <row r="21" spans="1:15" ht="15" thickBot="1" x14ac:dyDescent="0.4">
      <c r="A21">
        <v>11</v>
      </c>
      <c r="B21">
        <v>81.599999999999994</v>
      </c>
      <c r="C21">
        <v>77.8</v>
      </c>
      <c r="E21" s="2" t="s">
        <v>29</v>
      </c>
      <c r="F21" s="7">
        <v>2.119905299221255</v>
      </c>
      <c r="G21" s="7"/>
      <c r="I21">
        <f t="shared" si="0"/>
        <v>3.7999999999999972</v>
      </c>
      <c r="K21" s="48" t="s">
        <v>138</v>
      </c>
    </row>
    <row r="22" spans="1:15" x14ac:dyDescent="0.35">
      <c r="A22">
        <v>12</v>
      </c>
      <c r="B22">
        <v>82.1</v>
      </c>
      <c r="C22">
        <v>95.5</v>
      </c>
      <c r="I22">
        <f t="shared" si="0"/>
        <v>-13.400000000000006</v>
      </c>
      <c r="K22" s="48" t="s">
        <v>139</v>
      </c>
      <c r="N22" s="71"/>
    </row>
    <row r="23" spans="1:15" x14ac:dyDescent="0.35">
      <c r="A23">
        <v>13</v>
      </c>
      <c r="B23">
        <v>77.599999999999994</v>
      </c>
      <c r="C23">
        <v>90.7</v>
      </c>
      <c r="I23">
        <f t="shared" si="0"/>
        <v>-13.100000000000009</v>
      </c>
      <c r="O23" s="9"/>
    </row>
    <row r="24" spans="1:15" x14ac:dyDescent="0.35">
      <c r="A24">
        <v>14</v>
      </c>
      <c r="B24">
        <v>83.5</v>
      </c>
      <c r="C24">
        <v>92.6</v>
      </c>
      <c r="I24">
        <f t="shared" si="0"/>
        <v>-9.0999999999999943</v>
      </c>
      <c r="O24" s="9"/>
    </row>
    <row r="25" spans="1:15" x14ac:dyDescent="0.35">
      <c r="A25">
        <v>15</v>
      </c>
      <c r="B25">
        <v>89.9</v>
      </c>
      <c r="C25">
        <v>93.8</v>
      </c>
      <c r="E25" t="s">
        <v>148</v>
      </c>
      <c r="I25">
        <f t="shared" si="0"/>
        <v>-3.8999999999999915</v>
      </c>
      <c r="O25" s="9"/>
    </row>
    <row r="26" spans="1:15" x14ac:dyDescent="0.35">
      <c r="A26">
        <v>16</v>
      </c>
      <c r="B26">
        <v>86</v>
      </c>
      <c r="C26">
        <v>91.7</v>
      </c>
      <c r="E26" t="s">
        <v>149</v>
      </c>
      <c r="I26">
        <f t="shared" si="0"/>
        <v>-5.7000000000000028</v>
      </c>
      <c r="O26" s="9"/>
    </row>
    <row r="27" spans="1:15" hidden="1" x14ac:dyDescent="0.35">
      <c r="A27">
        <v>17</v>
      </c>
      <c r="B27">
        <v>87.3</v>
      </c>
      <c r="C27">
        <v>98</v>
      </c>
      <c r="I27">
        <f t="shared" si="0"/>
        <v>-10.700000000000003</v>
      </c>
      <c r="O27" s="9"/>
    </row>
    <row r="28" spans="1:15" x14ac:dyDescent="0.35">
      <c r="E28" s="23" t="s">
        <v>150</v>
      </c>
      <c r="O28" s="9"/>
    </row>
    <row r="29" spans="1:15" x14ac:dyDescent="0.35">
      <c r="O29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abSelected="1" topLeftCell="B1" workbookViewId="0">
      <selection activeCell="R3" sqref="R3"/>
    </sheetView>
  </sheetViews>
  <sheetFormatPr defaultRowHeight="14.5" x14ac:dyDescent="0.35"/>
  <cols>
    <col min="3" max="3" width="7.36328125" customWidth="1"/>
    <col min="4" max="4" width="7.81640625" customWidth="1"/>
    <col min="5" max="5" width="7.453125" customWidth="1"/>
    <col min="12" max="12" width="6.453125" customWidth="1"/>
    <col min="13" max="13" width="8.26953125" customWidth="1"/>
  </cols>
  <sheetData>
    <row r="2" spans="2:14" ht="18.5" x14ac:dyDescent="0.45">
      <c r="B2" s="60" t="s">
        <v>141</v>
      </c>
    </row>
    <row r="4" spans="2:14" x14ac:dyDescent="0.35">
      <c r="G4" t="s">
        <v>142</v>
      </c>
    </row>
    <row r="5" spans="2:14" x14ac:dyDescent="0.35">
      <c r="C5" s="68" t="s">
        <v>93</v>
      </c>
      <c r="D5" s="68" t="s">
        <v>94</v>
      </c>
      <c r="E5" s="68" t="s">
        <v>155</v>
      </c>
      <c r="G5" t="s">
        <v>143</v>
      </c>
    </row>
    <row r="6" spans="2:14" ht="15" x14ac:dyDescent="0.4">
      <c r="C6">
        <v>83.8</v>
      </c>
      <c r="D6">
        <v>95.2</v>
      </c>
      <c r="E6" s="22" t="str">
        <f>IF(D6&gt;C6,"+","-")</f>
        <v>+</v>
      </c>
      <c r="H6" s="55" t="s">
        <v>98</v>
      </c>
    </row>
    <row r="7" spans="2:14" x14ac:dyDescent="0.35">
      <c r="C7">
        <v>83.3</v>
      </c>
      <c r="D7">
        <v>94.3</v>
      </c>
      <c r="E7" s="22" t="str">
        <f t="shared" ref="E7:E21" si="0">IF(D7&gt;C7,"+","-")</f>
        <v>+</v>
      </c>
      <c r="H7" t="s">
        <v>99</v>
      </c>
    </row>
    <row r="8" spans="2:14" x14ac:dyDescent="0.35">
      <c r="C8">
        <v>86</v>
      </c>
      <c r="D8">
        <v>91.5</v>
      </c>
      <c r="E8" s="22" t="str">
        <f t="shared" si="0"/>
        <v>+</v>
      </c>
    </row>
    <row r="9" spans="2:14" x14ac:dyDescent="0.35">
      <c r="C9">
        <v>82.5</v>
      </c>
      <c r="D9">
        <v>91.9</v>
      </c>
      <c r="E9" s="22" t="str">
        <f t="shared" si="0"/>
        <v>+</v>
      </c>
      <c r="G9" t="s">
        <v>144</v>
      </c>
      <c r="M9" s="45" t="s">
        <v>145</v>
      </c>
      <c r="N9" t="s">
        <v>146</v>
      </c>
    </row>
    <row r="10" spans="2:14" x14ac:dyDescent="0.35">
      <c r="C10">
        <v>86.7</v>
      </c>
      <c r="D10">
        <v>100.3</v>
      </c>
      <c r="E10" s="22" t="str">
        <f t="shared" si="0"/>
        <v>+</v>
      </c>
    </row>
    <row r="11" spans="2:14" x14ac:dyDescent="0.35">
      <c r="C11">
        <v>79.599999999999994</v>
      </c>
      <c r="D11">
        <v>76.7</v>
      </c>
      <c r="E11" s="22" t="str">
        <f t="shared" si="0"/>
        <v>-</v>
      </c>
      <c r="G11" t="s">
        <v>147</v>
      </c>
    </row>
    <row r="12" spans="2:14" x14ac:dyDescent="0.35">
      <c r="C12">
        <v>76.900000000000006</v>
      </c>
      <c r="D12">
        <v>76.7</v>
      </c>
      <c r="E12" s="22" t="str">
        <f t="shared" si="0"/>
        <v>-</v>
      </c>
      <c r="G12" t="s">
        <v>140</v>
      </c>
      <c r="K12" t="s">
        <v>100</v>
      </c>
    </row>
    <row r="13" spans="2:14" x14ac:dyDescent="0.35">
      <c r="C13">
        <v>94.2</v>
      </c>
      <c r="D13">
        <v>101.6</v>
      </c>
      <c r="E13" s="22" t="str">
        <f t="shared" si="0"/>
        <v>+</v>
      </c>
      <c r="H13" t="s">
        <v>101</v>
      </c>
      <c r="J13" t="s">
        <v>157</v>
      </c>
    </row>
    <row r="14" spans="2:14" x14ac:dyDescent="0.35">
      <c r="C14">
        <v>73.400000000000006</v>
      </c>
      <c r="D14">
        <v>94.9</v>
      </c>
      <c r="E14" s="22" t="str">
        <f t="shared" si="0"/>
        <v>+</v>
      </c>
      <c r="J14" t="s">
        <v>158</v>
      </c>
    </row>
    <row r="15" spans="2:14" x14ac:dyDescent="0.35">
      <c r="C15">
        <v>80.5</v>
      </c>
      <c r="D15">
        <v>75.2</v>
      </c>
      <c r="E15" s="22" t="str">
        <f t="shared" si="0"/>
        <v>-</v>
      </c>
      <c r="J15" t="s">
        <v>159</v>
      </c>
    </row>
    <row r="16" spans="2:14" x14ac:dyDescent="0.35">
      <c r="C16">
        <v>81.599999999999994</v>
      </c>
      <c r="D16">
        <v>77.8</v>
      </c>
      <c r="E16" s="22" t="str">
        <f t="shared" si="0"/>
        <v>-</v>
      </c>
      <c r="J16" t="s">
        <v>162</v>
      </c>
    </row>
    <row r="17" spans="2:13" x14ac:dyDescent="0.35">
      <c r="C17">
        <v>82.1</v>
      </c>
      <c r="D17">
        <v>95.5</v>
      </c>
      <c r="E17" s="22" t="str">
        <f t="shared" si="0"/>
        <v>+</v>
      </c>
      <c r="H17" t="s">
        <v>160</v>
      </c>
      <c r="L17" t="s">
        <v>102</v>
      </c>
    </row>
    <row r="18" spans="2:13" x14ac:dyDescent="0.35">
      <c r="C18">
        <v>77.599999999999994</v>
      </c>
      <c r="D18">
        <v>90.7</v>
      </c>
      <c r="E18" s="22" t="str">
        <f t="shared" si="0"/>
        <v>+</v>
      </c>
      <c r="H18" t="s">
        <v>161</v>
      </c>
    </row>
    <row r="19" spans="2:13" x14ac:dyDescent="0.35">
      <c r="C19">
        <v>83.5</v>
      </c>
      <c r="D19">
        <v>92.6</v>
      </c>
      <c r="E19" s="22" t="str">
        <f t="shared" si="0"/>
        <v>+</v>
      </c>
    </row>
    <row r="20" spans="2:13" x14ac:dyDescent="0.35">
      <c r="C20">
        <v>89.9</v>
      </c>
      <c r="D20">
        <v>93.8</v>
      </c>
      <c r="E20" s="22" t="str">
        <f t="shared" si="0"/>
        <v>+</v>
      </c>
      <c r="G20" s="73" t="s">
        <v>151</v>
      </c>
      <c r="J20" t="s">
        <v>152</v>
      </c>
    </row>
    <row r="21" spans="2:13" x14ac:dyDescent="0.35">
      <c r="C21">
        <v>86</v>
      </c>
      <c r="D21">
        <v>91.7</v>
      </c>
      <c r="E21" s="22" t="str">
        <f t="shared" si="0"/>
        <v>+</v>
      </c>
      <c r="G21" s="73" t="s">
        <v>153</v>
      </c>
      <c r="M21" s="23" t="s">
        <v>163</v>
      </c>
    </row>
    <row r="22" spans="2:13" x14ac:dyDescent="0.35">
      <c r="G22" s="73"/>
    </row>
    <row r="23" spans="2:13" x14ac:dyDescent="0.35">
      <c r="B23" t="s">
        <v>154</v>
      </c>
      <c r="C23">
        <f>MEDIAN(C6:C21)</f>
        <v>82.9</v>
      </c>
      <c r="D23">
        <f>MEDIAN(D6:D21)</f>
        <v>92.25</v>
      </c>
      <c r="E23" s="22">
        <f>D23-C23</f>
        <v>9.3499999999999943</v>
      </c>
    </row>
    <row r="25" spans="2:13" x14ac:dyDescent="0.35">
      <c r="C25" t="s">
        <v>156</v>
      </c>
      <c r="E25" s="22">
        <f>COUNTIF(E6:E21, "=+")</f>
        <v>12</v>
      </c>
    </row>
  </sheetData>
  <hyperlinks>
    <hyperlink ref="M9" r:id="rId1" display="http://www.lesn.appstate.edu/olson/stat_directory/Statistical procedures/Sign_test/sign_test.htm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 samp t test</vt:lpstr>
      <vt:lpstr>Mann-Whitney U</vt:lpstr>
      <vt:lpstr>Wilcoxin Test for Ind Samples</vt:lpstr>
      <vt:lpstr>Depend Samp t test</vt:lpstr>
      <vt:lpstr>Sign Test</vt:lpstr>
    </vt:vector>
  </TitlesOfParts>
  <Company>Appalachian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H Olson</dc:creator>
  <cp:lastModifiedBy>George</cp:lastModifiedBy>
  <dcterms:created xsi:type="dcterms:W3CDTF">2012-09-25T16:56:52Z</dcterms:created>
  <dcterms:modified xsi:type="dcterms:W3CDTF">2012-10-07T18:03:38Z</dcterms:modified>
</cp:coreProperties>
</file>